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Статистика и аналитика 2020\!Статистика 2020\"/>
    </mc:Choice>
  </mc:AlternateContent>
  <bookViews>
    <workbookView xWindow="0" yWindow="0" windowWidth="28800" windowHeight="11805" tabRatio="715" firstSheet="16" activeTab="17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1.3" sheetId="15" r:id="rId5"/>
    <sheet name="Раздел 2" sheetId="33" r:id="rId6"/>
    <sheet name="Раздел 3" sheetId="34" r:id="rId7"/>
    <sheet name="Раздел 4" sheetId="8" r:id="rId8"/>
    <sheet name="Раздел 5, 5.1" sheetId="9" r:id="rId9"/>
    <sheet name="Раздел 5.2" sheetId="16" r:id="rId10"/>
    <sheet name="Раздел 5.3" sheetId="17" r:id="rId11"/>
    <sheet name="Раздел 6" sheetId="35" r:id="rId12"/>
    <sheet name="Раздел 7" sheetId="11" r:id="rId13"/>
    <sheet name="Раздел 8, 8.1" sheetId="38" r:id="rId14"/>
    <sheet name="Раздел 8.2" sheetId="39" r:id="rId15"/>
    <sheet name="Раздел 8.3" sheetId="40" r:id="rId16"/>
    <sheet name="Раздел 9" sheetId="28" r:id="rId17"/>
    <sheet name="Раздел 10, 10.1" sheetId="36" r:id="rId18"/>
    <sheet name="Раздел 10.2" sheetId="37" r:id="rId19"/>
    <sheet name="Раздел 10.3" sheetId="29" r:id="rId20"/>
    <sheet name="Раздел 10.4" sheetId="30" r:id="rId21"/>
  </sheets>
  <definedNames>
    <definedName name="_xlnm.Print_Area" localSheetId="2">'Раздел 1,1.1'!$A$1:$H$16</definedName>
    <definedName name="_xlnm.Print_Area" localSheetId="17">'Раздел 10, 10.1'!$A$1:$L$12</definedName>
    <definedName name="_xlnm.Print_Area" localSheetId="18">'Раздел 10.2'!$A$1:$C$38</definedName>
  </definedNames>
  <calcPr calcId="162913"/>
</workbook>
</file>

<file path=xl/calcChain.xml><?xml version="1.0" encoding="utf-8"?>
<calcChain xmlns="http://schemas.openxmlformats.org/spreadsheetml/2006/main">
  <c r="L21" i="33" l="1"/>
  <c r="D4" i="15"/>
  <c r="C15" i="32"/>
  <c r="C14" i="32"/>
  <c r="C13" i="32"/>
  <c r="C12" i="32"/>
  <c r="C11" i="32"/>
  <c r="C10" i="32"/>
  <c r="C8" i="32"/>
  <c r="C7" i="32"/>
  <c r="C6" i="32"/>
  <c r="C5" i="32"/>
  <c r="C4" i="32"/>
  <c r="E3" i="29" l="1"/>
  <c r="B3" i="29"/>
  <c r="I5" i="9" l="1"/>
  <c r="B5" i="9" l="1"/>
  <c r="B9" i="32" l="1"/>
  <c r="B3" i="32"/>
  <c r="E5" i="35" l="1"/>
  <c r="E10" i="35" s="1"/>
  <c r="D5" i="35"/>
  <c r="D10" i="35" s="1"/>
  <c r="C5" i="35"/>
  <c r="C10" i="35" s="1"/>
  <c r="B5" i="35"/>
  <c r="B10" i="35" s="1"/>
  <c r="D59" i="8" l="1"/>
  <c r="D55" i="15"/>
  <c r="D14" i="15"/>
  <c r="D74" i="15" l="1"/>
  <c r="D63" i="15"/>
  <c r="D37" i="15"/>
  <c r="D21" i="15"/>
  <c r="D3" i="15" l="1"/>
  <c r="D14" i="31"/>
  <c r="C14" i="31"/>
  <c r="E17" i="30" l="1"/>
  <c r="D17" i="30"/>
  <c r="C17" i="30"/>
  <c r="B17" i="30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B3" i="37"/>
  <c r="C24" i="37" s="1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5" i="33" l="1"/>
  <c r="K115" i="33"/>
  <c r="J115" i="33"/>
  <c r="I115" i="33"/>
  <c r="H115" i="33"/>
  <c r="G115" i="33"/>
  <c r="D115" i="33"/>
  <c r="C115" i="33"/>
  <c r="L112" i="33"/>
  <c r="K112" i="33"/>
  <c r="J112" i="33"/>
  <c r="I112" i="33"/>
  <c r="H112" i="33"/>
  <c r="G112" i="33"/>
  <c r="D112" i="33"/>
  <c r="C112" i="33"/>
  <c r="L108" i="33"/>
  <c r="K108" i="33"/>
  <c r="J108" i="33"/>
  <c r="I108" i="33"/>
  <c r="H108" i="33"/>
  <c r="G108" i="33"/>
  <c r="D108" i="33"/>
  <c r="C108" i="33"/>
  <c r="L107" i="33"/>
  <c r="K107" i="33"/>
  <c r="J107" i="33"/>
  <c r="I107" i="33"/>
  <c r="H107" i="33"/>
  <c r="G107" i="33"/>
  <c r="D107" i="33"/>
  <c r="C107" i="33"/>
  <c r="L102" i="33"/>
  <c r="K102" i="33"/>
  <c r="J102" i="33"/>
  <c r="I102" i="33"/>
  <c r="H102" i="33"/>
  <c r="G102" i="33"/>
  <c r="D102" i="33"/>
  <c r="C102" i="33"/>
  <c r="L96" i="33"/>
  <c r="K96" i="33"/>
  <c r="J96" i="33"/>
  <c r="J91" i="33" s="1"/>
  <c r="I96" i="33"/>
  <c r="I91" i="33" s="1"/>
  <c r="H96" i="33"/>
  <c r="G96" i="33"/>
  <c r="L92" i="33"/>
  <c r="K92" i="33"/>
  <c r="J92" i="33"/>
  <c r="I92" i="33"/>
  <c r="H92" i="33"/>
  <c r="H91" i="33" s="1"/>
  <c r="G92" i="33"/>
  <c r="D92" i="33"/>
  <c r="C92" i="33"/>
  <c r="L91" i="33"/>
  <c r="L86" i="33"/>
  <c r="K86" i="33"/>
  <c r="J86" i="33"/>
  <c r="I86" i="33"/>
  <c r="H86" i="33"/>
  <c r="G86" i="33"/>
  <c r="D86" i="33"/>
  <c r="C86" i="33"/>
  <c r="L80" i="33"/>
  <c r="K80" i="33"/>
  <c r="J80" i="33"/>
  <c r="I80" i="33"/>
  <c r="H80" i="33"/>
  <c r="G80" i="33"/>
  <c r="D80" i="33"/>
  <c r="C80" i="33"/>
  <c r="L76" i="33"/>
  <c r="K76" i="33"/>
  <c r="J76" i="33"/>
  <c r="I76" i="33"/>
  <c r="H76" i="33"/>
  <c r="G76" i="33"/>
  <c r="G75" i="33" s="1"/>
  <c r="D76" i="33"/>
  <c r="C76" i="33"/>
  <c r="C75" i="33" s="1"/>
  <c r="L75" i="33"/>
  <c r="K75" i="33"/>
  <c r="J75" i="33"/>
  <c r="I75" i="33"/>
  <c r="D75" i="33"/>
  <c r="L70" i="33"/>
  <c r="K70" i="33"/>
  <c r="J70" i="33"/>
  <c r="I70" i="33"/>
  <c r="H70" i="33"/>
  <c r="G70" i="33"/>
  <c r="D70" i="33"/>
  <c r="C70" i="33"/>
  <c r="L66" i="33"/>
  <c r="K66" i="33"/>
  <c r="J66" i="33"/>
  <c r="I66" i="33"/>
  <c r="H66" i="33"/>
  <c r="G66" i="33"/>
  <c r="D66" i="33"/>
  <c r="C66" i="33"/>
  <c r="L62" i="33"/>
  <c r="K62" i="33"/>
  <c r="J62" i="33"/>
  <c r="I62" i="33"/>
  <c r="H62" i="33"/>
  <c r="H61" i="33" s="1"/>
  <c r="G62" i="33"/>
  <c r="D62" i="33"/>
  <c r="C62" i="33"/>
  <c r="L61" i="33"/>
  <c r="K61" i="33"/>
  <c r="J61" i="33"/>
  <c r="I61" i="33"/>
  <c r="L57" i="33"/>
  <c r="K57" i="33"/>
  <c r="J57" i="33"/>
  <c r="I57" i="33"/>
  <c r="H57" i="33"/>
  <c r="G57" i="33"/>
  <c r="D57" i="33"/>
  <c r="C57" i="33"/>
  <c r="L52" i="33"/>
  <c r="K52" i="33"/>
  <c r="K47" i="33" s="1"/>
  <c r="J52" i="33"/>
  <c r="I52" i="33"/>
  <c r="H52" i="33"/>
  <c r="G52" i="33"/>
  <c r="D52" i="33"/>
  <c r="C52" i="33"/>
  <c r="L48" i="33"/>
  <c r="K48" i="33"/>
  <c r="J48" i="33"/>
  <c r="I48" i="33"/>
  <c r="H48" i="33"/>
  <c r="G48" i="33"/>
  <c r="D48" i="33"/>
  <c r="C48" i="33"/>
  <c r="L47" i="33"/>
  <c r="J47" i="33"/>
  <c r="I47" i="33"/>
  <c r="H47" i="33"/>
  <c r="G47" i="33"/>
  <c r="D47" i="33"/>
  <c r="C47" i="33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L29" i="33" s="1"/>
  <c r="J30" i="33"/>
  <c r="J29" i="33" s="1"/>
  <c r="I30" i="33"/>
  <c r="I29" i="33" s="1"/>
  <c r="H30" i="33"/>
  <c r="H29" i="33" s="1"/>
  <c r="G30" i="33"/>
  <c r="G29" i="33" s="1"/>
  <c r="D30" i="33"/>
  <c r="D29" i="33" s="1"/>
  <c r="C30" i="33"/>
  <c r="C29" i="33" s="1"/>
  <c r="K21" i="33"/>
  <c r="J21" i="33"/>
  <c r="I21" i="33"/>
  <c r="H21" i="33"/>
  <c r="G21" i="33"/>
  <c r="D21" i="33"/>
  <c r="C21" i="33"/>
  <c r="L12" i="33"/>
  <c r="L4" i="33" s="1"/>
  <c r="K12" i="33"/>
  <c r="J12" i="33"/>
  <c r="I12" i="33"/>
  <c r="H12" i="33"/>
  <c r="G12" i="33"/>
  <c r="D12" i="33"/>
  <c r="D4" i="33" s="1"/>
  <c r="C12" i="33"/>
  <c r="K5" i="33"/>
  <c r="I5" i="33"/>
  <c r="H5" i="33"/>
  <c r="G5" i="33"/>
  <c r="C5" i="33"/>
  <c r="I4" i="33" l="1"/>
  <c r="H75" i="33"/>
  <c r="D91" i="33"/>
  <c r="K91" i="33"/>
  <c r="G61" i="33"/>
  <c r="H4" i="33"/>
  <c r="C61" i="33"/>
  <c r="G91" i="33"/>
  <c r="C91" i="33"/>
  <c r="D61" i="33"/>
  <c r="J4" i="33"/>
  <c r="K4" i="33"/>
  <c r="G4" i="33"/>
  <c r="C4" i="33"/>
  <c r="K29" i="33"/>
  <c r="I16" i="31" l="1"/>
  <c r="C5" i="9" l="1"/>
  <c r="B9" i="16" l="1"/>
  <c r="D9" i="16"/>
  <c r="C9" i="16"/>
  <c r="H59" i="8" l="1"/>
  <c r="G59" i="8"/>
  <c r="M5" i="9" l="1"/>
  <c r="F5" i="9"/>
  <c r="J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<sst xmlns="http://schemas.openxmlformats.org/spreadsheetml/2006/main" count="746" uniqueCount="541">
  <si>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</si>
  <si>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</si>
  <si>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</si>
  <si>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</si>
  <si>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</si>
  <si>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</si>
  <si>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</si>
  <si>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</si>
  <si>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</si>
  <si>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</si>
  <si>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учащиеся ПУ, ССУЗов</t>
  </si>
  <si>
    <t>студенты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</si>
  <si>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</si>
  <si>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</si>
  <si>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</si>
  <si>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</si>
  <si>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</si>
  <si>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</si>
  <si>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</si>
  <si>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</si>
  <si>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</si>
  <si>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</si>
  <si>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</si>
  <si>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</si>
  <si>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</si>
  <si>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</si>
  <si>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</si>
  <si>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</si>
  <si>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</si>
  <si>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</si>
  <si>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</si>
  <si>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</si>
  <si>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</si>
  <si>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</si>
  <si>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</si>
  <si>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</si>
  <si>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</si>
  <si>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</si>
  <si>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</si>
  <si>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</si>
  <si>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</si>
  <si>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</si>
  <si>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</si>
  <si>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</si>
  <si>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</si>
  <si>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менеджеров по связям с общественностью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</si>
  <si>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</si>
  <si>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</si>
  <si>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</si>
  <si>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</si>
  <si>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</si>
  <si>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</si>
  <si>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высшая квалификационная категория</t>
  </si>
  <si>
    <t>первая квалификационная категория</t>
  </si>
  <si>
    <t>вторая квалификационная категория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</si>
  <si>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</si>
  <si>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</si>
  <si>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</si>
  <si>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</si>
  <si>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</si>
  <si>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</si>
  <si>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</si>
  <si>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</si>
  <si>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</si>
  <si>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</si>
  <si>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</si>
  <si>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</si>
  <si>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</si>
  <si>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</si>
  <si>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</si>
  <si>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</si>
  <si>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</si>
  <si>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</si>
  <si>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</si>
  <si>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от 30 лет и старше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</si>
  <si>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</si>
  <si>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</si>
  <si>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</si>
  <si>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</si>
  <si>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</si>
  <si>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</si>
  <si>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</si>
  <si>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</si>
  <si>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</si>
  <si>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</si>
  <si>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</si>
  <si>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</si>
  <si>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</si>
  <si>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</si>
  <si>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</si>
  <si>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</si>
  <si>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</si>
  <si>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</si>
  <si>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</si>
  <si>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Дата проведения</t>
  </si>
  <si>
    <t>Место проведения</t>
  </si>
  <si>
    <t>Количество, принявших участие в мероприятии (чел.)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</si>
  <si>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</si>
  <si>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</si>
  <si>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</si>
  <si>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</si>
  <si>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</si>
  <si>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</si>
  <si>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</si>
  <si>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</si>
  <si>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</si>
  <si>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</si>
  <si>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</si>
  <si>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</si>
  <si>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14 лет до 18 лет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</si>
  <si>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</si>
  <si>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</si>
  <si>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</si>
  <si>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</si>
  <si>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</si>
  <si>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</si>
  <si>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</si>
  <si>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</si>
  <si>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</si>
  <si>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</si>
  <si>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</si>
  <si>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</si>
  <si>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</si>
  <si>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</si>
  <si>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</si>
  <si>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</si>
  <si>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</si>
  <si>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</si>
  <si>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</si>
  <si>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</si>
  <si>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</si>
  <si>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</si>
  <si>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</si>
  <si>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</si>
  <si>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</si>
  <si>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Название учреждения, проводившего повышение квалификации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</si>
  <si>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</si>
  <si>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</si>
  <si>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</si>
  <si>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</si>
  <si>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</si>
  <si>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</si>
  <si>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</si>
  <si>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</si>
  <si>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</si>
  <si>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</si>
  <si>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</si>
  <si>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</si>
  <si>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</si>
  <si>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</si>
  <si>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</si>
  <si>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</si>
  <si>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</si>
  <si>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</si>
  <si>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</si>
  <si>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</si>
  <si>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</si>
  <si>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</si>
  <si>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</si>
  <si>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</si>
  <si>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</si>
  <si>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</si>
  <si>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</si>
  <si>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</si>
  <si>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</si>
  <si>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</si>
  <si>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</si>
  <si>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</si>
  <si>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</si>
  <si>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Аккаунт в социальной сети "Вконтакте"</t>
  </si>
  <si>
    <t>Группа в социальной сети "Вконтакте"</t>
  </si>
  <si>
    <t>Микроблог в социальной сети Twitter</t>
  </si>
  <si>
    <t>Аккаунт в социальной сети Facebook</t>
  </si>
  <si>
    <t>Аккаунт в социальной сети Instagram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</si>
  <si>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</si>
  <si>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</si>
  <si>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</si>
  <si>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</si>
  <si>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</si>
  <si>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</si>
  <si>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</si>
  <si>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</si>
  <si>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</si>
  <si>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</si>
  <si>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</si>
  <si>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</si>
  <si>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</si>
  <si>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</si>
  <si>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</si>
  <si>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</si>
  <si>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</si>
  <si>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</si>
  <si>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</si>
  <si>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</si>
  <si>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</si>
  <si>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</si>
  <si>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</si>
  <si>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</si>
  <si>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Степень участия в организации мероприятия</t>
  </si>
  <si>
    <t>Аккаунт на видеохостинге Youtube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</si>
  <si>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</si>
  <si>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</si>
  <si>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</si>
  <si>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</si>
  <si>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</si>
  <si>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</si>
  <si>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Комитет по делам молодежи мэрии города Новосибирска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</si>
  <si>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</si>
  <si>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</si>
  <si>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</si>
  <si>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</si>
  <si>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</si>
  <si>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</si>
  <si>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</si>
  <si>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</si>
  <si>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</si>
  <si>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</si>
  <si>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</si>
  <si>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</si>
  <si>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</si>
  <si>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</si>
  <si>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</si>
  <si>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</si>
  <si>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</si>
  <si>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</si>
  <si>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</si>
  <si>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</si>
  <si>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</si>
  <si>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</si>
  <si>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</si>
  <si>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</si>
  <si>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</si>
  <si>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</si>
  <si>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 xml:space="preserve">  1.3. Участие в социально-значимой деятельности занимающихся в клубных формированиях</t>
  </si>
  <si>
    <t>Федеральные</t>
  </si>
  <si>
    <t>Международные</t>
  </si>
  <si>
    <r>
      <t>Дата проведения (</t>
    </r>
    <r>
      <rPr>
        <b/>
        <u/>
        <sz val="14"/>
        <color theme="1"/>
        <rFont val="Times New Roman"/>
        <family val="1"/>
        <charset val="204"/>
      </rPr>
      <t>д.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u/>
        <sz val="14"/>
        <color theme="1"/>
        <rFont val="Times New Roman"/>
        <family val="1"/>
        <charset val="204"/>
      </rPr>
      <t>м.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u/>
        <sz val="14"/>
        <color theme="1"/>
        <rFont val="Times New Roman"/>
        <family val="1"/>
        <charset val="204"/>
      </rPr>
      <t>г.</t>
    </r>
    <r>
      <rPr>
        <b/>
        <sz val="14"/>
        <color theme="1"/>
        <rFont val="Times New Roman"/>
        <family val="1"/>
        <charset val="204"/>
      </rPr>
      <t>)</t>
    </r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</si>
  <si>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</si>
  <si>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</si>
  <si>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</si>
  <si>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</si>
  <si>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</si>
  <si>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</si>
  <si>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</si>
  <si>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>количество в группе   (чел.)</t>
  </si>
  <si>
    <t>посещаемость    сутки/год   (чел.)</t>
  </si>
  <si>
    <t>уникальных посетителей  (чел.)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</si>
  <si>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</si>
  <si>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</si>
  <si>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</si>
  <si>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</si>
  <si>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</si>
  <si>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</si>
  <si>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</si>
  <si>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</si>
  <si>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</si>
  <si>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</si>
  <si>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</si>
  <si>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</si>
  <si>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Итого</t>
  </si>
  <si>
    <t>ВК (внутриклубное)</t>
  </si>
  <si>
    <t>ВУ (внутриучрежд.)</t>
  </si>
  <si>
    <t>Место  проведения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</si>
  <si>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</si>
  <si>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</si>
  <si>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</si>
  <si>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</si>
  <si>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</si>
  <si>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</si>
  <si>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</si>
  <si>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</si>
  <si>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</si>
  <si>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</si>
  <si>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 xml:space="preserve">Муниципальное бюджетное учреждение "Центр молодежи "Альтаир"  города Новосибирска  (МБУ ЦМ "Альтаир") 30.10.2000 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</si>
  <si>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</si>
  <si>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630005, г. Новосибирск, ул. Некрасова, 82                                                                                                    e-mail: 2035455@gmail.com  тел. 203-54-55                                                                                                                                                                     страница на портале тымолод.рф: http://тымолод.рф/centers/altair/</t>
  </si>
  <si>
    <t>Саприн Никита Юрьевич</t>
  </si>
  <si>
    <t>Проект "Окрашено"</t>
  </si>
  <si>
    <t>17-35 лет</t>
  </si>
  <si>
    <t>17-30 лет</t>
  </si>
  <si>
    <t>Проект "Арт ель"</t>
  </si>
  <si>
    <t xml:space="preserve">Среднесрочный
Январь-декабрь 2020
</t>
  </si>
  <si>
    <t>Игровой проект «GamePlay»</t>
  </si>
  <si>
    <t>Проект «Открытое пространство для молодежи с ограниченными возможностями здоровья»</t>
  </si>
  <si>
    <t>14-30 лет</t>
  </si>
  <si>
    <t>Проект «Открытое профориентационное пространство «ПоСтрой"</t>
  </si>
  <si>
    <t>Проект "Культурное пространство "Крыша"</t>
  </si>
  <si>
    <t>Проект "Культурный центр "Этаж"</t>
  </si>
  <si>
    <t>19-30 лет</t>
  </si>
  <si>
    <t>Проект "Ландшафтный десант 2"</t>
  </si>
  <si>
    <t>Проект "Студия звукозаписи "Громко"</t>
  </si>
  <si>
    <t>Проект "Творческое объединение музыкантов "ТЧК 3.0"</t>
  </si>
  <si>
    <t>Проект "Галерея "100 квадратов"</t>
  </si>
  <si>
    <t>Август-декабрь 2020</t>
  </si>
  <si>
    <t>Семейная творческая мастерская «FamilyART»</t>
  </si>
  <si>
    <t>Фестиваль цифорового видеоконтента "SDAF"</t>
  </si>
  <si>
    <t>Гражданское и патриотическое воспитание</t>
  </si>
  <si>
    <t>Фестиваль танцевальных культур "Dance weekend"</t>
  </si>
  <si>
    <t>Формирование здорового образа жизни в молодежной среде</t>
  </si>
  <si>
    <t>Семейный фольклорный праздник «Весна идет! Весне дорогу!»</t>
  </si>
  <si>
    <t>ONLINE концерт</t>
  </si>
  <si>
    <t>Содействие развитию активной жизненной позиции у молодежи</t>
  </si>
  <si>
    <t>Концертная программа «Все вместе!»</t>
  </si>
  <si>
    <t>Открытый мастер-класс по современной уличной хореографии</t>
  </si>
  <si>
    <t>День рождения Кудрявого ежа</t>
  </si>
  <si>
    <t>Эко-спич «Картон»</t>
  </si>
  <si>
    <t>Онлайн-пикник Энтузиастов</t>
  </si>
  <si>
    <t>Музыкальный фестиваль «Очевидность»</t>
  </si>
  <si>
    <t>Онлайн экскурсия «Включайся»</t>
  </si>
  <si>
    <t>Мастер-класс по созданию электронной музыки в прямом эфире</t>
  </si>
  <si>
    <t>Открытие выставочного проекта Иоанна Степанченко «23.59»</t>
  </si>
  <si>
    <t>Школа Энтузиастов</t>
  </si>
  <si>
    <t>Закрытие граффити-сезона 2020</t>
  </si>
  <si>
    <t>Профориентационный марафон «Хочу работать»</t>
  </si>
  <si>
    <t>Ярмарка Труда</t>
  </si>
  <si>
    <t>Сделаем мир добрее"- мероприятие, популяризирующее направление работы с молодежью с ОВЗ в УМП</t>
  </si>
  <si>
    <t>Серия открытых первенств по дзюдо</t>
  </si>
  <si>
    <t>Фестиваль современной хореографии "NOVOSIB DANCE FEST"</t>
  </si>
  <si>
    <t>,</t>
  </si>
  <si>
    <t>ПОУ НСО "Новосибирский областной колледж культуры и искусств", 3 курс заочного отделения "НОККиИ" по виду: "Организация и постановка культурно-массовых мероприятий и театрализованных представлений"</t>
  </si>
  <si>
    <t>ИКиМП НГПУ, 3 курс очного отделения "Организация работы с молодежью", "Социальная работа"</t>
  </si>
  <si>
    <t xml:space="preserve">Структурные подразделения учреждения:                                                                                                                                                                                         ул. Некрасова, 82 – одноэтажная пристройка к 9-и этажному кирпичному жилому дому, 1 этаж 1976 г. постройки
СП «На Романова», ул. Романова, 23 – первый этаж 5-и этажного кирпичного жилого дома 1932 г. постройки
Творческое пространство «АртЕль», ул. Романова, 23 – цокольный этаж 5-и этажного кирпичного жилого дома 1968 г. постройки
СП «Романтик», ул. Серебренниковская, 16 – цокольный этаж в 6-и этажном жилом доме 1932 г. постройки
КЦ«Этаж», ул. Челюскинцев, 3 – первый этаж 9-ти этажного жилого дома 1961 г. постройки
КП«Крыша», ул. Нарымская, 25 – первый этаж 9-ти этажного жилого дома 1983 г. постройки
Галерея «100 квадратов» на Мичурина, 8 к 1 – первый этаж 1-го этажной нежилой постройки
</t>
  </si>
  <si>
    <t xml:space="preserve">Площадь по структурным подразделениям:                                                                            Головное учреждение ул. Некрасова 82 – 766 кв. м.
СП «На Романова» – первый этаж 544,1 кв. м. 
Творческое пространство «АртЕль», ул. Романова, 23 – цокольный этаж 321,4  кв. м. 
СП «Романтик», ул. Серебренниковская, 16  – 157,50 кв. м.
КП «Крыша», ул. Нарымская, 25 – 197,20 кв. м.
КЦ «Этаж», ул. Челюскинцев, 3 – 322,20 кв. м.
Галерея «100 квадратов» на Мичурина, 8 к 1 – первый этаж 157,0 кв. м 
Итого: 2465,40 кв. м.
</t>
  </si>
  <si>
    <t xml:space="preserve">Площадь по структурным подразделениям:                                                                            Головное учреждение ул. Некрасова, 82 – 581,80 кв. м.
СП «На Романова» – первый этаж 450 кв. м.
Творческое пространство «АртЕль» – цокольный этаж 311,67 кв. м.
СП «Романтик», ул. Серебренниковская, 16 – 130,9 кв. м.
КП «Крыша», ул. Нарымская, 25 – 175,00 кв. м.
КЦ «Этаж», ул. Челюскинцев, 3 – 280,00 кв. м.
Галерея «100 квадратов» на Мичурина, 8 – 157,00 кв. м., 
Итого: 2086,37 кв. м.
</t>
  </si>
  <si>
    <t xml:space="preserve">Головное учреждение ул. Некрасова, 82 – 6 каб.
СП «На Романова» – первый этаж 10 каб.
Творческое пространство «АртЕль» – цокольный этаж 2 каб.
СП «Романтик», ул. Серебренниковская, 16 – 1 каб.
КП «Крыша», ул. Нарымская, 25– 3 каб.
КЦ «Этаж», ул. Челюскинцев, 3 – 5 каб.
Галерея «100 квадратов» на Мичурина, 8 – 1 каб.
Итого: 28 каб.
</t>
  </si>
  <si>
    <t>Головное учреждение ул. Некрасова, 82 – 27 человек
СП «На Романова» – 23 человека
Творческое пространство «АртЕль» – 3 человека
СП «Романтик», ул. Серебренниковская, 16 – 0 человек
КП «Крыша», ул. Нарымская, 25– 5 человек
КЦ «Этаж», ул. Челюскинцев, 3 – 6 человек
Галерея «100 квадратов» на Мичурина, 8 – 1 человек                                                                                                          Итого: 65 человек</t>
  </si>
  <si>
    <r>
      <t xml:space="preserve">Головное учреждение ул. Некрасова,82 - 08.00-22.00, без выходных                                                СП "На Романова" (1-й этаж) -   09.00 – 21.00, без выходных                                              Творческое пространство "Арт Ель"  - 12.00 - 21.00, без выходных
СП "На Серебренниковской" - помещение сдано в аренду.
</t>
    </r>
    <r>
      <rPr>
        <sz val="14"/>
        <rFont val="Times New Roman"/>
        <family val="1"/>
        <charset val="204"/>
      </rPr>
      <t>КП «Крыша», ул. Нарымская, 25– 10.00– 22.00,  без выходных
КЦ «Этаж», ул. Челюскинцев, 3 – 10.00– 22.00,  без выходных</t>
    </r>
    <r>
      <rPr>
        <sz val="14"/>
        <color rgb="FFFF0000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Галерея «100 квадратов» на Мичурина, 8- 12.00-21.00, суббота и воскресенье ( май-октябрь) </t>
    </r>
    <r>
      <rPr>
        <sz val="14"/>
        <color rgb="FFFF0000"/>
        <rFont val="Times New Roman"/>
        <family val="1"/>
        <charset val="204"/>
      </rPr>
      <t xml:space="preserve">            </t>
    </r>
    <r>
      <rPr>
        <sz val="14"/>
        <color theme="1"/>
        <rFont val="Times New Roman"/>
        <family val="1"/>
        <charset val="204"/>
      </rPr>
      <t xml:space="preserve">  </t>
    </r>
  </si>
  <si>
    <t>18-30 лет</t>
  </si>
  <si>
    <t>Семейный ЗОЖ-выезд</t>
  </si>
  <si>
    <t>Каток «Горячий лёд»</t>
  </si>
  <si>
    <t>Акустический концерт «Виват, шурави!», приуроченный 31 годовщине вывода войск из Афганистана</t>
  </si>
  <si>
    <t>Воинская часть № 2668</t>
  </si>
  <si>
    <t>Музыкальные часы для молодежи с ограниченными возможностями здоровья</t>
  </si>
  <si>
    <t>МБУ ЦМ «Альтаир»</t>
  </si>
  <si>
    <t>Некрасова, 82</t>
  </si>
  <si>
    <t>Танцевально-конкурсная программа для воспитанников, посвященная 8 марта, с участием мам</t>
  </si>
  <si>
    <t> МБУ ЦМ «Альтаир»</t>
  </si>
  <si>
    <t>Открытый семейный мастер-класс по керамике</t>
  </si>
  <si>
    <t> IV Фестиваль творчества молодежи с ограниченными возможностями здоровья «Наш мир»</t>
  </si>
  <si>
    <t>«Беги, заяц, беги!» Семейные веселые старты</t>
  </si>
  <si>
    <t> «Мамин день» праздничная программа, посвященная международному женскому дню с участием мам воспитанников центра</t>
  </si>
  <si>
    <t> «Пока все дома» мероприятие в рамках декады пожилого человека</t>
  </si>
  <si>
    <t>  МБУ ЦМ «Альтаир»</t>
  </si>
  <si>
    <t>«Ритмы планеты» мастер-класс по адаптивным танцам</t>
  </si>
  <si>
    <t>«Весна идет! Весне дорогу!» фольклорная программа в рамках Масленичной недели для жителей Центрального района</t>
  </si>
  <si>
    <t>«Зажигаем синим дома» онлайн челендж в рамках Всемирной акции информирования общества о проблемах аутизма</t>
  </si>
  <si>
    <t xml:space="preserve">1. ООО Кадровое агентство «Миграционная биржа труда»
2. МАУ «Городской центр проектного творчества»
3. НАЗ им.Чкалова
4. МУП Горводоканал
</t>
  </si>
  <si>
    <t xml:space="preserve">1. Офисное направление (диспетчер, оператор)
2. Проектное (помощник педагога-организатора, художник-оформитель)
3. Производственное (архивариус)
4. Сервис (уборка помещения)
</t>
  </si>
  <si>
    <t xml:space="preserve">1. Июль-ноябрь 2020 
2. Август – ноябрь 2020
3. Июль-ноябрь 2020 
4. Август – ноябрь 2020
</t>
  </si>
  <si>
    <t xml:space="preserve">Центр занятости г.Новосибирска
(доплата от ЦЗ к основной ЗП)
</t>
  </si>
  <si>
    <t>Конкурс-фестиваль «Звездные имена Новосибирска»</t>
  </si>
  <si>
    <t>Г. Новосибирск</t>
  </si>
  <si>
    <t>Диплом финалиста в номинации «Эстрадный вокал» в возрастной категории от 18 лет</t>
  </si>
  <si>
    <t>Открытый городской конкурс-фестиваль военно-патриотического творчества «Я сберегу и сыну завещаю»</t>
  </si>
  <si>
    <t>Диплом лауреата 2 степени</t>
  </si>
  <si>
    <t>Первенство Новосибирской области по дзюдо</t>
  </si>
  <si>
    <t> Январь 2020</t>
  </si>
  <si>
    <t>Г. Бердск</t>
  </si>
  <si>
    <t>Грамота за 3 место</t>
  </si>
  <si>
    <t>Всероссийский чемпионат «Street Dance Contest»</t>
  </si>
  <si>
    <t>29.02-01.03.2020</t>
  </si>
  <si>
    <t>Диплом лауреатов 1 и 2 степеней в возрастных группах 10-13 лет и 14-17 лет</t>
  </si>
  <si>
    <t>Всероссийский открытый дистанционный вокальный конкурс «Голос России»</t>
  </si>
  <si>
    <t>Г. Краснодар</t>
  </si>
  <si>
    <t>Диплом лауреата 1 степени в номинации «Эстрадное пение»</t>
  </si>
  <si>
    <t> 81 Международный конкурс «КИТ»</t>
  </si>
  <si>
    <t>Дипломы лауреатов 1 и 3 степеней в номинациях «Джазовый вокал» и «Эстрадный вокал»</t>
  </si>
  <si>
    <t>Открытая международная олимпиада талантов «Богатство России»</t>
  </si>
  <si>
    <t> Февраль 2020</t>
  </si>
  <si>
    <t>Диплом лауреата</t>
  </si>
  <si>
    <t> 125 Международный фестиваль-конкурс творческих коллективов и исполнителей «Невский триумф» в рамках проекта «Адмиралтейская звезда»</t>
  </si>
  <si>
    <t>Дипломы лауреатов 1 и 3 степеней в номинациях «Патриотическая песня» и «Эстрадный вокал»</t>
  </si>
  <si>
    <t> VII Международный конкурс-фестиваль «Сибирские мотивы»</t>
  </si>
  <si>
    <t> 13-16.02.2020</t>
  </si>
  <si>
    <t>Дипломы лауреатов 2 и 3 степеней в номинации «Эстрадный вокал»</t>
  </si>
  <si>
    <t>Обучающий центр «Анатомия» </t>
  </si>
  <si>
    <t>Учебный центр новых социальных технологий </t>
  </si>
  <si>
    <t>1 </t>
  </si>
  <si>
    <t>Московская школа управления «Сколково» </t>
  </si>
  <si>
    <t> Спортивная игра «Тимбилдинг вместе»</t>
  </si>
  <si>
    <t> МБУ МЦ им.Чехова</t>
  </si>
  <si>
    <t> 3 место + грамота за участие</t>
  </si>
  <si>
    <t> Соц.акция «Снегоборцы» НШТО</t>
  </si>
  <si>
    <t> 25.02-07.03.2020</t>
  </si>
  <si>
    <t> Адресно</t>
  </si>
  <si>
    <t>Закрытие акции в ПКиО Центральный</t>
  </si>
  <si>
    <t> Грамота – участие</t>
  </si>
  <si>
    <t>+диплом курсанту ТО «Альтаир» за особую активность в акции</t>
  </si>
  <si>
    <t> Соревнования по стрельбе среди курсантов НШТО</t>
  </si>
  <si>
    <t> 14.10.2020</t>
  </si>
  <si>
    <t> МКУ Центр Витязь</t>
  </si>
  <si>
    <t> Грамоты – участие</t>
  </si>
  <si>
    <t> Конкурс «Лучший курсант ТО 2020»</t>
  </si>
  <si>
    <t> Октябрь-ноябрь 2020</t>
  </si>
  <si>
    <t> МБУ МЦ «Молодежный»</t>
  </si>
  <si>
    <t> Результаты в конце ноября 2020</t>
  </si>
  <si>
    <t> Марафон «Отряды в деле» (онлайн)</t>
  </si>
  <si>
    <t> 01.06.-14.06. 2020</t>
  </si>
  <si>
    <t> Онлайн</t>
  </si>
  <si>
    <t> Участие</t>
  </si>
  <si>
    <t xml:space="preserve"> Фотоконкурс «Отряды в объективе» (онлайн) </t>
  </si>
  <si>
    <t> Сентябрь 2020</t>
  </si>
  <si>
    <t>  Онлайн</t>
  </si>
  <si>
    <t>  Участие</t>
  </si>
  <si>
    <t> Спартакиада НШТО 2020 (1 этап)</t>
  </si>
  <si>
    <t> 15.03.2020</t>
  </si>
  <si>
    <t> МБУ Центр «Содружество»</t>
  </si>
  <si>
    <t> 1 место – соревнования по футболу</t>
  </si>
  <si>
    <t> Проект «Разделяй и сохраняй»</t>
  </si>
  <si>
    <t> Март 2020</t>
  </si>
  <si>
    <t> Новосибирск</t>
  </si>
  <si>
    <t> Благодарственное письмо</t>
  </si>
  <si>
    <t> Фестиваль первых «First Fest»</t>
  </si>
  <si>
    <t> 24.10.2020</t>
  </si>
  <si>
    <t> НГУЭУ</t>
  </si>
  <si>
    <t> Диплом 2 место</t>
  </si>
  <si>
    <t> Региональный форум «Футуратон Новосибирск 2020» (онлайн)</t>
  </si>
  <si>
    <t> 27.05.-29.05.2020</t>
  </si>
  <si>
    <t> Сертификат</t>
  </si>
  <si>
    <t> Акция «Час Земли – 2020»</t>
  </si>
  <si>
    <t>30.03.2020 </t>
  </si>
  <si>
    <t>Сертификат </t>
  </si>
  <si>
    <r>
      <t> </t>
    </r>
    <r>
      <rPr>
        <sz val="12"/>
        <color theme="1"/>
        <rFont val="Times New Roman"/>
        <family val="1"/>
        <charset val="204"/>
      </rPr>
      <t>Всероссийская акция «Фонарики победы»</t>
    </r>
  </si>
  <si>
    <r>
      <t>09.05.2020</t>
    </r>
    <r>
      <rPr>
        <sz val="12"/>
        <color rgb="FF000000"/>
        <rFont val="Times New Roman"/>
        <family val="1"/>
        <charset val="204"/>
      </rPr>
      <t> </t>
    </r>
  </si>
  <si>
    <r>
      <t> </t>
    </r>
    <r>
      <rPr>
        <sz val="12"/>
        <color theme="1"/>
        <rFont val="Times New Roman"/>
        <family val="1"/>
        <charset val="204"/>
      </rPr>
      <t>онлайн</t>
    </r>
  </si>
  <si>
    <r>
      <t> </t>
    </r>
    <r>
      <rPr>
        <sz val="12"/>
        <color theme="1"/>
        <rFont val="Times New Roman"/>
        <family val="1"/>
        <charset val="204"/>
      </rPr>
      <t>Всероссийская акция «Бессмертный полк - онлайн»</t>
    </r>
  </si>
  <si>
    <t>Всероссийская акция «Окна победы» онлайн</t>
  </si>
  <si>
    <t>Участие</t>
  </si>
  <si>
    <t>https://xn--d1ancibu7d.xn--p1ai/organization/molodezhnye-tsentry/altair/</t>
  </si>
  <si>
    <t>https://vk.com/dimas_okrasheno</t>
  </si>
  <si>
    <t>https://vk.com/altair_nsk</t>
  </si>
  <si>
    <t> 2854</t>
  </si>
  <si>
    <t> 15/5475</t>
  </si>
  <si>
    <t>13/4754</t>
  </si>
  <si>
    <t> https://www.facebook.com/AltairNsk/</t>
  </si>
  <si>
    <t> 120</t>
  </si>
  <si>
    <t> 4/1460</t>
  </si>
  <si>
    <t>https://www.instagram.com/altair_nsk/</t>
  </si>
  <si>
    <t> 1863</t>
  </si>
  <si>
    <t>40/14600 </t>
  </si>
  <si>
    <t>36/13140 </t>
  </si>
  <si>
    <t> https://www.youtube.com/channel/UCHk1M8VmTyxu6uJ2y3vPqlg</t>
  </si>
  <si>
    <t> 32</t>
  </si>
  <si>
    <t>2/36 </t>
  </si>
  <si>
    <t> 2/432</t>
  </si>
  <si>
    <t>https://vm.tiktok.com/ZSXNTxDF/</t>
  </si>
  <si>
    <t> 82</t>
  </si>
  <si>
    <t>8/240 </t>
  </si>
  <si>
    <t> 8/2920</t>
  </si>
  <si>
    <t>Конкурс социально-значимых проектов в молодежной среде «Парад Идей 2020»</t>
  </si>
  <si>
    <t> Февраль - апрель 2020</t>
  </si>
  <si>
    <t xml:space="preserve"> Портал Ты.Молод, ZOOM </t>
  </si>
  <si>
    <t>Три проекта:</t>
  </si>
  <si>
    <t>«Окрашено. Холофейм»: Топ-5 Проектов, статус «Поддержать»</t>
  </si>
  <si>
    <t>«Арт-трамвай посвящённый 75-летию Победы»: Топ-5 Проектов, статус «Поддержать»</t>
  </si>
  <si>
    <t>«Мастерская Академия»: участие</t>
  </si>
  <si>
    <t>XIII научно-практическая конференция «Актуальные проблемы и перспективы реализации муниципальной молодежной политики города Новосибирска»</t>
  </si>
  <si>
    <t xml:space="preserve">Участие, участие в качестве спикера </t>
  </si>
  <si>
    <t>17.11.2020-19.11.2020</t>
  </si>
  <si>
    <t>Конкурс на лучшего работника сферы молодежной политики Новосибирской области</t>
  </si>
  <si>
    <t>Июнь - август 2020</t>
  </si>
  <si>
    <t> в онлайн формате: конференции в ZOOM</t>
  </si>
  <si>
    <t xml:space="preserve">Участие </t>
  </si>
  <si>
    <t>Федеральная премия уличной культуры «Кардо»</t>
  </si>
  <si>
    <t>Март-октябрь 2020</t>
  </si>
  <si>
    <t>Отбор на РосМолодежь, конкурс ВКонтакте, очный конкурс г. Железноводск Ставропольского края</t>
  </si>
  <si>
    <t>Роман Есин, номинация «Райтер года» - отобран в шорт-лист, финалист очного этапа</t>
  </si>
  <si>
    <t xml:space="preserve">Довгаль Яна – отобран в делегацию региона, участие в очном этапе  </t>
  </si>
  <si>
    <t xml:space="preserve">Всероссийский конкурс молодежных проектов среди физических лиц в 2020 году </t>
  </si>
  <si>
    <t>Март-апрель 2020</t>
  </si>
  <si>
    <t>АИС Молодежь России</t>
  </si>
  <si>
    <t>Сайт Министерства Культуры РФ</t>
  </si>
  <si>
    <t>Первый конкурс на предоставление грантов Президента Российской Федерации на развитие гражданского общества в 2021 году</t>
  </si>
  <si>
    <t>(заявки)</t>
  </si>
  <si>
    <t>Март-декабрь 2021 (реализация)</t>
  </si>
  <si>
    <t xml:space="preserve">Сайт Президентских грантов </t>
  </si>
  <si>
    <t>Заявка подана</t>
  </si>
  <si>
    <t>Нетворкинг «Развитие общественных пространств на территории РФ»</t>
  </si>
  <si>
    <t>Револьт-центр, г. Сыктывкар</t>
  </si>
  <si>
    <t>Конкурс некоммерческих организаций в целях предоставления грантов на реализацию проектов добровольческой (волонтерской) деятельности в сфере культуры, в том числе в сфере культурного наследия и сохранения объектов культурного наследия</t>
  </si>
  <si>
    <t>Ноябрь 2020</t>
  </si>
  <si>
    <t>Сентябрь 2020</t>
  </si>
  <si>
    <t>27.10.2020-29.10.2020</t>
  </si>
  <si>
    <t>Довгаль Яна- Участие в качестве спикера
Панов Евгений- Участие в качестве спикера</t>
  </si>
  <si>
    <t>IV Городской поэтический фестиваль «Переплет»</t>
  </si>
  <si>
    <t> 16 марта – 1 апреля 2020 года</t>
  </si>
  <si>
    <t> «Центр развития молодежных инициатив «Продвижение» МБУ «Территория молодёжи»,</t>
  </si>
  <si>
    <t>Конкурс-фестиваль "Звездные имена Новосибирска» 2020</t>
  </si>
  <si>
    <t> Февраль - сентябрь 2020</t>
  </si>
  <si>
    <t> Портал Ты.Молод, группа конкурса во ВКонтакте</t>
  </si>
  <si>
    <t>Диплом победителя конкурса в номинации «Музыкальные группы» - резидент ТЧК группа ustal</t>
  </si>
  <si>
    <t>Сертификат 200 т.р. на продвижение музыки на радио Городская волна</t>
  </si>
  <si>
    <t>Конкурс социально-значимых проектов Парад Идей 2020</t>
  </si>
  <si>
    <t> Молодежная премия «Признание года 2020»</t>
  </si>
  <si>
    <t>Октябрь - декабрь 2020</t>
  </si>
  <si>
    <t xml:space="preserve">Подали заявки: ТЧК, Попробуй прочесть, Крыша, Открытая фотостудия. </t>
  </si>
  <si>
    <t>Ждем рассмотрения заявок и очных этапов </t>
  </si>
  <si>
    <t>участие и проход до финала с проектом "Музыкальный цех" Поддержку не получили.</t>
  </si>
  <si>
    <t>Диплом победителя (2 место)  в номинации «специалист учреждения по работе с молодежью»</t>
  </si>
  <si>
    <t xml:space="preserve">Сертификат 15 т.р. на реализацию проекта ТЧК </t>
  </si>
  <si>
    <t>Творческая антишкола литературы и медиа «Таврида»</t>
  </si>
  <si>
    <t>14-20 августа 2020 г </t>
  </si>
  <si>
    <t>Респ. Крым, г.Судак</t>
  </si>
  <si>
    <t>Участие. Сертификат участника </t>
  </si>
  <si>
    <t>Бердникова К.</t>
  </si>
  <si>
    <t>Творческая музыкальная антишкола «Таврида»</t>
  </si>
  <si>
    <t> 18-24 июля</t>
  </si>
  <si>
    <t> Крым, Судак, бухта Капсель </t>
  </si>
  <si>
    <t> Сертификат участника</t>
  </si>
  <si>
    <t>Прокопенко А.</t>
  </si>
  <si>
    <t> Фестиваль фестивалей «Таврида ART» 2020 </t>
  </si>
  <si>
    <t> 2-6 сентября</t>
  </si>
  <si>
    <t> Крым, Судак, бухта Капсель, мыс Меганом</t>
  </si>
  <si>
    <t> Первый национальный открытый чемпионат творческих компетенций «ART Masters»</t>
  </si>
  <si>
    <t> 12-17 сентября</t>
  </si>
  <si>
    <t> Крым, Судак, Бухта Капсель</t>
  </si>
  <si>
    <t> Участие в качестве артиста, резидента</t>
  </si>
  <si>
    <t> Фестиваль «Таврида ART Moscow»</t>
  </si>
  <si>
    <t>  21-26 октября</t>
  </si>
  <si>
    <t> г. Москва</t>
  </si>
  <si>
    <t> III Всероссийский поэтический Конкурc "Отражение"</t>
  </si>
  <si>
    <t>16.04.2020г. по 31.08.2020г</t>
  </si>
  <si>
    <t> официальная страница Конкурса в соцсети «Вконтакте» https://vk.com/otrazzenie</t>
  </si>
  <si>
    <t> Участие. Диплом финалиста.</t>
  </si>
  <si>
    <t>Всероссийский конкурс на лучшего работника сферы государственной молодежной политики 2020</t>
  </si>
  <si>
    <t>г. Москва</t>
  </si>
  <si>
    <t>Отправил заявку. Жду результатов отбора</t>
  </si>
  <si>
    <t>Панов</t>
  </si>
  <si>
    <t> Фотоконкурс Эмоции</t>
  </si>
  <si>
    <t> 28.08.20 – 17.11.20</t>
  </si>
  <si>
    <t> Официальный сайт 35PHOTO Professional Photo Community</t>
  </si>
  <si>
    <t>https://6th.35awards.com/page/contests/num/574</t>
  </si>
  <si>
    <t> Результаты будут известны 07.12.20</t>
  </si>
  <si>
    <t>6-я международная премия 35awards 2020</t>
  </si>
  <si>
    <t> 26.02.2020 – 01.05.2021</t>
  </si>
  <si>
    <t>https://6th.35awards.com/about/</t>
  </si>
  <si>
    <t> Результаты будут известны 01.05.2021</t>
  </si>
  <si>
    <t> Ежегодная просветительская акция «Тотальный диктант»</t>
  </si>
  <si>
    <t> 17 октября 2020</t>
  </si>
  <si>
    <t> Культурный центр «Этаж», ул. Ленина, 71</t>
  </si>
  <si>
    <t> Организация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</si>
</sst>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43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Protection="1">
      <protection hidden="1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7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top"/>
      <protection hidden="1"/>
    </xf>
    <xf numFmtId="0" fontId="10" fillId="0" borderId="1" xfId="0" applyFont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10" fillId="8" borderId="13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8" borderId="2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17" fontId="10" fillId="0" borderId="1" xfId="0" applyNumberFormat="1" applyFont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1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0" fillId="8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8" borderId="1" xfId="0" applyFont="1" applyFill="1" applyBorder="1" applyAlignment="1" applyProtection="1">
      <alignment horizontal="center" vertical="top" wrapText="1"/>
      <protection locked="0"/>
    </xf>
    <xf numFmtId="0" fontId="10" fillId="8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top" wrapText="1"/>
    </xf>
    <xf numFmtId="0" fontId="27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7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27" fillId="8" borderId="13" xfId="0" applyFont="1" applyFill="1" applyBorder="1" applyAlignment="1" applyProtection="1">
      <alignment horizontal="center" vertical="center" wrapText="1"/>
      <protection hidden="1"/>
    </xf>
    <xf numFmtId="0" fontId="27" fillId="8" borderId="1" xfId="0" applyFont="1" applyFill="1" applyBorder="1" applyAlignment="1" applyProtection="1">
      <alignment horizontal="center" vertical="center" wrapText="1"/>
      <protection hidden="1"/>
    </xf>
    <xf numFmtId="0" fontId="27" fillId="8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23" xfId="0" applyFont="1" applyBorder="1" applyAlignment="1">
      <alignment vertical="top" wrapText="1"/>
    </xf>
    <xf numFmtId="0" fontId="11" fillId="0" borderId="31" xfId="0" applyFont="1" applyBorder="1" applyAlignment="1">
      <alignment vertical="center" wrapText="1"/>
    </xf>
    <xf numFmtId="14" fontId="11" fillId="0" borderId="34" xfId="0" applyNumberFormat="1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2" xfId="0" applyFont="1" applyBorder="1" applyAlignment="1">
      <alignment vertical="center" wrapText="1"/>
    </xf>
    <xf numFmtId="14" fontId="11" fillId="0" borderId="33" xfId="0" applyNumberFormat="1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0" fillId="0" borderId="33" xfId="0" applyBorder="1" applyAlignment="1">
      <alignment vertical="top" wrapText="1"/>
    </xf>
    <xf numFmtId="17" fontId="11" fillId="0" borderId="33" xfId="0" applyNumberFormat="1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5" fillId="0" borderId="32" xfId="0" applyFont="1" applyBorder="1" applyAlignment="1">
      <alignment horizontal="center" vertical="center" wrapText="1"/>
    </xf>
    <xf numFmtId="0" fontId="11" fillId="0" borderId="35" xfId="0" applyFont="1" applyBorder="1" applyAlignment="1">
      <alignment vertical="center" wrapText="1"/>
    </xf>
    <xf numFmtId="0" fontId="32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14" fontId="11" fillId="0" borderId="33" xfId="0" applyNumberFormat="1" applyFont="1" applyBorder="1" applyAlignment="1">
      <alignment vertical="center"/>
    </xf>
    <xf numFmtId="0" fontId="11" fillId="0" borderId="13" xfId="0" applyFont="1" applyBorder="1" applyAlignment="1">
      <alignment vertical="center" wrapText="1"/>
    </xf>
    <xf numFmtId="0" fontId="11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2" xfId="0" applyFont="1" applyBorder="1" applyAlignment="1">
      <alignment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3" fillId="0" borderId="1" xfId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0" fillId="0" borderId="33" xfId="0" applyBorder="1" applyAlignment="1">
      <alignment horizontal="left" vertical="top" wrapText="1"/>
    </xf>
    <xf numFmtId="0" fontId="11" fillId="2" borderId="43" xfId="0" applyFont="1" applyFill="1" applyBorder="1" applyAlignment="1">
      <alignment vertical="center" wrapText="1"/>
    </xf>
    <xf numFmtId="0" fontId="11" fillId="2" borderId="44" xfId="0" applyFont="1" applyFill="1" applyBorder="1" applyAlignment="1">
      <alignment vertical="center" wrapText="1"/>
    </xf>
    <xf numFmtId="0" fontId="11" fillId="2" borderId="45" xfId="0" applyFont="1" applyFill="1" applyBorder="1" applyAlignment="1">
      <alignment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43" xfId="0" applyFont="1" applyFill="1" applyBorder="1" applyAlignment="1">
      <alignment horizontal="left" vertical="center" wrapText="1"/>
    </xf>
    <xf numFmtId="0" fontId="11" fillId="2" borderId="44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vertical="center" wrapText="1"/>
    </xf>
    <xf numFmtId="49" fontId="11" fillId="2" borderId="0" xfId="0" applyNumberFormat="1" applyFont="1" applyFill="1" applyBorder="1" applyAlignment="1">
      <alignment vertical="center" wrapText="1"/>
    </xf>
    <xf numFmtId="14" fontId="11" fillId="2" borderId="1" xfId="0" applyNumberFormat="1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top" wrapText="1"/>
    </xf>
    <xf numFmtId="14" fontId="10" fillId="0" borderId="3" xfId="0" applyNumberFormat="1" applyFont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11" fillId="2" borderId="4" xfId="0" applyFont="1" applyFill="1" applyBorder="1" applyAlignment="1">
      <alignment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32" xfId="0" applyFont="1" applyBorder="1" applyAlignment="1">
      <alignment vertical="center"/>
    </xf>
    <xf numFmtId="0" fontId="2" fillId="10" borderId="1" xfId="0" applyFont="1" applyFill="1" applyBorder="1" applyAlignment="1" applyProtection="1">
      <alignment horizontal="center" vertical="top" wrapText="1"/>
      <protection hidden="1"/>
    </xf>
    <xf numFmtId="0" fontId="0" fillId="10" borderId="0" xfId="0" applyFill="1"/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1" fillId="0" borderId="36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14" fontId="11" fillId="0" borderId="36" xfId="0" applyNumberFormat="1" applyFont="1" applyBorder="1" applyAlignment="1">
      <alignment horizontal="center" vertical="center" wrapText="1"/>
    </xf>
    <xf numFmtId="14" fontId="11" fillId="0" borderId="32" xfId="0" applyNumberFormat="1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7" xfId="0" applyFont="1" applyBorder="1" applyAlignment="1">
      <alignment vertical="center" wrapText="1"/>
    </xf>
    <xf numFmtId="14" fontId="11" fillId="0" borderId="37" xfId="0" applyNumberFormat="1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5" xfId="0" applyFont="1" applyBorder="1" applyAlignment="1">
      <alignment vertical="center" wrapText="1"/>
    </xf>
    <xf numFmtId="0" fontId="11" fillId="0" borderId="35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11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40" xfId="0" applyFont="1" applyFill="1" applyBorder="1" applyAlignment="1">
      <alignment vertical="center" wrapText="1"/>
    </xf>
    <xf numFmtId="0" fontId="11" fillId="2" borderId="42" xfId="0" applyFont="1" applyFill="1" applyBorder="1" applyAlignment="1">
      <alignment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vertical="center" wrapText="1"/>
    </xf>
    <xf numFmtId="0" fontId="11" fillId="2" borderId="41" xfId="0" applyFont="1" applyFill="1" applyBorder="1" applyAlignment="1">
      <alignment vertical="center" wrapText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66FFFF"/>
      <color rgb="FFB7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vk.com/dimas_okrasheno" TargetMode="External"/><Relationship Id="rId1" Type="http://schemas.openxmlformats.org/officeDocument/2006/relationships/hyperlink" Target="https://&#1090;&#1099;&#1084;&#1086;&#1083;&#1086;&#1076;.&#1088;&#1092;/organization/molodezhnye-tsentry/altair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Normal="100" zoomScaleSheetLayoutView="100" workbookViewId="0">
      <selection activeCell="N9" sqref="N9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 x14ac:dyDescent="0.25">
      <c r="A1" s="331" t="s">
        <v>206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3"/>
    </row>
    <row r="2" spans="1:14" ht="38.25" customHeight="1" x14ac:dyDescent="0.25">
      <c r="A2" s="25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253"/>
    </row>
    <row r="3" spans="1:14" ht="19.5" customHeight="1" x14ac:dyDescent="0.25">
      <c r="A3" s="348" t="s">
        <v>218</v>
      </c>
      <c r="B3" s="349"/>
      <c r="C3" s="349"/>
      <c r="D3" s="349"/>
      <c r="E3" s="349"/>
      <c r="F3" s="93"/>
      <c r="G3" s="93"/>
      <c r="H3" s="93"/>
      <c r="I3" s="93"/>
      <c r="J3" s="93"/>
      <c r="K3" s="93"/>
      <c r="L3" s="334"/>
      <c r="M3" s="334"/>
      <c r="N3" s="335"/>
    </row>
    <row r="4" spans="1:14" ht="15.75" x14ac:dyDescent="0.25">
      <c r="A4" s="254" t="s">
        <v>79</v>
      </c>
      <c r="B4" s="347"/>
      <c r="C4" s="347"/>
      <c r="D4" s="347"/>
      <c r="E4" s="347"/>
      <c r="F4" s="93"/>
      <c r="G4" s="93"/>
      <c r="H4" s="93"/>
      <c r="I4" s="93"/>
      <c r="J4" s="93"/>
      <c r="K4" s="93"/>
      <c r="L4" s="93"/>
      <c r="M4" s="93"/>
      <c r="N4" s="253"/>
    </row>
    <row r="5" spans="1:14" ht="21.75" customHeight="1" x14ac:dyDescent="0.25">
      <c r="A5" s="352"/>
      <c r="B5" s="347"/>
      <c r="C5" s="347"/>
      <c r="D5" s="347"/>
      <c r="E5" s="347"/>
      <c r="F5" s="93"/>
      <c r="G5" s="93"/>
      <c r="H5" s="93"/>
      <c r="I5" s="93"/>
      <c r="J5" s="93"/>
      <c r="K5" s="93"/>
      <c r="L5" s="93"/>
      <c r="M5" s="93"/>
      <c r="N5" s="253"/>
    </row>
    <row r="6" spans="1:14" ht="30.75" customHeight="1" x14ac:dyDescent="0.25">
      <c r="A6" s="350"/>
      <c r="B6" s="351"/>
      <c r="C6" s="93"/>
      <c r="D6" s="353"/>
      <c r="E6" s="353"/>
      <c r="F6" s="93"/>
      <c r="G6" s="93"/>
      <c r="H6" s="93"/>
      <c r="I6" s="93"/>
      <c r="J6" s="93"/>
      <c r="K6" s="93"/>
      <c r="L6" s="93"/>
      <c r="M6" s="93"/>
      <c r="N6" s="253"/>
    </row>
    <row r="7" spans="1:14" ht="12.75" customHeight="1" x14ac:dyDescent="0.25">
      <c r="A7" s="354" t="s">
        <v>219</v>
      </c>
      <c r="B7" s="355"/>
      <c r="C7" s="93"/>
      <c r="D7" s="329" t="s">
        <v>220</v>
      </c>
      <c r="E7" s="329"/>
      <c r="F7" s="93"/>
      <c r="G7" s="93"/>
      <c r="H7" s="93"/>
      <c r="I7" s="93"/>
      <c r="J7" s="93"/>
      <c r="K7" s="93"/>
      <c r="L7" s="93"/>
      <c r="M7" s="93"/>
      <c r="N7" s="253"/>
    </row>
    <row r="8" spans="1:14" ht="12.75" customHeight="1" x14ac:dyDescent="0.25">
      <c r="A8" s="255"/>
      <c r="B8" s="330" t="s">
        <v>221</v>
      </c>
      <c r="C8" s="330"/>
      <c r="D8" s="330"/>
      <c r="E8" s="111"/>
      <c r="F8" s="93"/>
      <c r="G8" s="93"/>
      <c r="H8" s="93"/>
      <c r="I8" s="93"/>
      <c r="J8" s="93"/>
      <c r="K8" s="93"/>
      <c r="L8" s="93"/>
      <c r="M8" s="93"/>
      <c r="N8" s="253"/>
    </row>
    <row r="9" spans="1:14" ht="101.25" customHeight="1" x14ac:dyDescent="0.25">
      <c r="A9" s="25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253"/>
    </row>
    <row r="10" spans="1:14" ht="18.75" x14ac:dyDescent="0.3">
      <c r="A10" s="337" t="s">
        <v>102</v>
      </c>
      <c r="B10" s="338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9"/>
    </row>
    <row r="11" spans="1:14" ht="18.75" customHeight="1" x14ac:dyDescent="0.3">
      <c r="A11" s="340"/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2"/>
    </row>
    <row r="12" spans="1:14" x14ac:dyDescent="0.25">
      <c r="A12" s="343" t="s">
        <v>103</v>
      </c>
      <c r="B12" s="344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5"/>
    </row>
    <row r="13" spans="1:14" ht="18.75" x14ac:dyDescent="0.3">
      <c r="A13" s="252"/>
      <c r="B13" s="93"/>
      <c r="C13" s="93"/>
      <c r="D13" s="93"/>
      <c r="E13" s="256" t="s">
        <v>104</v>
      </c>
      <c r="F13" s="336">
        <v>2020</v>
      </c>
      <c r="G13" s="336"/>
      <c r="H13" s="346" t="s">
        <v>105</v>
      </c>
      <c r="I13" s="346"/>
      <c r="J13" s="346"/>
      <c r="K13" s="93"/>
      <c r="L13" s="93"/>
      <c r="M13" s="93"/>
      <c r="N13" s="253"/>
    </row>
    <row r="14" spans="1:14" x14ac:dyDescent="0.25">
      <c r="A14" s="252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253"/>
    </row>
    <row r="15" spans="1:14" x14ac:dyDescent="0.25">
      <c r="A15" s="252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253"/>
    </row>
    <row r="16" spans="1:14" x14ac:dyDescent="0.25">
      <c r="A16" s="252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253"/>
    </row>
    <row r="17" spans="1:14" x14ac:dyDescent="0.25">
      <c r="A17" s="252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253"/>
    </row>
    <row r="18" spans="1:14" x14ac:dyDescent="0.25">
      <c r="A18" s="252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253"/>
    </row>
    <row r="19" spans="1:14" x14ac:dyDescent="0.25">
      <c r="A19" s="25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253"/>
    </row>
    <row r="20" spans="1:14" x14ac:dyDescent="0.25">
      <c r="A20" s="25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253"/>
    </row>
    <row r="21" spans="1:14" x14ac:dyDescent="0.25">
      <c r="A21" s="25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253"/>
    </row>
    <row r="22" spans="1:14" x14ac:dyDescent="0.25">
      <c r="A22" s="25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253"/>
    </row>
    <row r="23" spans="1:14" ht="18.75" x14ac:dyDescent="0.25">
      <c r="A23" s="326" t="s">
        <v>207</v>
      </c>
      <c r="B23" s="327"/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8"/>
    </row>
    <row r="24" spans="1:14" x14ac:dyDescent="0.25">
      <c r="A24" s="25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253"/>
    </row>
    <row r="25" spans="1:14" x14ac:dyDescent="0.25">
      <c r="A25" s="25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253"/>
    </row>
    <row r="26" spans="1:14" x14ac:dyDescent="0.25">
      <c r="A26" s="25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253"/>
    </row>
    <row r="27" spans="1:14" x14ac:dyDescent="0.25">
      <c r="A27" s="25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253"/>
    </row>
    <row r="28" spans="1:14" x14ac:dyDescent="0.25">
      <c r="A28" s="25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253"/>
    </row>
    <row r="29" spans="1:14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9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view="pageBreakPreview" zoomScaleNormal="100" zoomScaleSheetLayoutView="100" workbookViewId="0">
      <selection activeCell="B3" sqref="B3:D9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8" ht="18.75" customHeight="1" x14ac:dyDescent="0.25">
      <c r="A1" s="125" t="s">
        <v>267</v>
      </c>
      <c r="B1" s="125"/>
      <c r="C1" s="125"/>
      <c r="D1" s="125"/>
    </row>
    <row r="2" spans="1:8" ht="94.5" customHeight="1" x14ac:dyDescent="0.25">
      <c r="A2" s="102" t="s">
        <v>265</v>
      </c>
      <c r="B2" s="123" t="s">
        <v>226</v>
      </c>
      <c r="C2" s="123" t="s">
        <v>227</v>
      </c>
      <c r="D2" s="123" t="s">
        <v>197</v>
      </c>
    </row>
    <row r="3" spans="1:8" ht="37.5" customHeight="1" x14ac:dyDescent="0.25">
      <c r="A3" s="97" t="s">
        <v>60</v>
      </c>
      <c r="B3" s="152">
        <v>56</v>
      </c>
      <c r="C3" s="103">
        <v>56</v>
      </c>
      <c r="D3" s="103">
        <v>2560</v>
      </c>
    </row>
    <row r="4" spans="1:8" ht="37.5" customHeight="1" x14ac:dyDescent="0.25">
      <c r="A4" s="97" t="s">
        <v>61</v>
      </c>
      <c r="B4" s="152">
        <v>12</v>
      </c>
      <c r="C4" s="103">
        <v>12</v>
      </c>
      <c r="D4" s="103">
        <v>360</v>
      </c>
    </row>
    <row r="5" spans="1:8" ht="37.5" customHeight="1" x14ac:dyDescent="0.25">
      <c r="A5" s="97" t="s">
        <v>69</v>
      </c>
      <c r="B5" s="152">
        <v>2</v>
      </c>
      <c r="C5" s="103">
        <v>2</v>
      </c>
      <c r="D5" s="103">
        <v>60</v>
      </c>
    </row>
    <row r="6" spans="1:8" ht="37.5" customHeight="1" x14ac:dyDescent="0.25">
      <c r="A6" s="97" t="s">
        <v>70</v>
      </c>
      <c r="B6" s="152">
        <v>1</v>
      </c>
      <c r="C6" s="103">
        <v>1</v>
      </c>
      <c r="D6" s="103">
        <v>30</v>
      </c>
    </row>
    <row r="7" spans="1:8" ht="37.5" customHeight="1" x14ac:dyDescent="0.25">
      <c r="A7" s="97" t="s">
        <v>71</v>
      </c>
      <c r="B7" s="152">
        <v>6</v>
      </c>
      <c r="C7" s="103">
        <v>6</v>
      </c>
      <c r="D7" s="103">
        <v>180</v>
      </c>
      <c r="H7" t="s">
        <v>318</v>
      </c>
    </row>
    <row r="8" spans="1:8" ht="37.5" customHeight="1" x14ac:dyDescent="0.25">
      <c r="A8" s="97" t="s">
        <v>72</v>
      </c>
      <c r="B8" s="152">
        <v>10</v>
      </c>
      <c r="C8" s="103">
        <v>10</v>
      </c>
      <c r="D8" s="103">
        <v>270</v>
      </c>
    </row>
    <row r="9" spans="1:8" ht="37.5" customHeight="1" x14ac:dyDescent="0.25">
      <c r="A9" s="124" t="s">
        <v>91</v>
      </c>
      <c r="B9" s="35">
        <f>SUM(B3:B8)</f>
        <v>87</v>
      </c>
      <c r="C9" s="35">
        <f>SUM(C3:C8)</f>
        <v>87</v>
      </c>
      <c r="D9" s="35">
        <f>SUM(D3:D8)</f>
        <v>3460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view="pageBreakPreview" zoomScaleNormal="100" zoomScaleSheetLayoutView="100" workbookViewId="0">
      <selection activeCell="B71" sqref="B71:E71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4" width="25.28515625" customWidth="1"/>
    <col min="5" max="5" width="25.42578125" customWidth="1"/>
  </cols>
  <sheetData>
    <row r="1" spans="1:5" ht="37.5" customHeight="1" x14ac:dyDescent="0.25">
      <c r="A1" s="413" t="s">
        <v>268</v>
      </c>
      <c r="B1" s="413"/>
      <c r="C1" s="413"/>
      <c r="D1" s="413"/>
      <c r="E1" s="413"/>
    </row>
    <row r="2" spans="1:5" ht="75" customHeight="1" x14ac:dyDescent="0.25">
      <c r="A2" s="27" t="s">
        <v>62</v>
      </c>
      <c r="B2" s="27" t="s">
        <v>127</v>
      </c>
      <c r="C2" s="27" t="s">
        <v>94</v>
      </c>
      <c r="D2" s="163" t="s">
        <v>262</v>
      </c>
      <c r="E2" s="162" t="s">
        <v>198</v>
      </c>
    </row>
    <row r="3" spans="1:5" ht="18.75" x14ac:dyDescent="0.25">
      <c r="A3" s="147"/>
      <c r="B3" s="148" t="s">
        <v>239</v>
      </c>
      <c r="C3" s="147"/>
      <c r="D3" s="175"/>
      <c r="E3" s="147"/>
    </row>
    <row r="4" spans="1:5" ht="18.75" x14ac:dyDescent="0.3">
      <c r="A4" s="149"/>
      <c r="B4" s="145" t="s">
        <v>242</v>
      </c>
      <c r="C4" s="146"/>
      <c r="D4" s="146"/>
      <c r="E4" s="146"/>
    </row>
    <row r="5" spans="1:5" ht="18.75" x14ac:dyDescent="0.25">
      <c r="A5" s="99">
        <v>1</v>
      </c>
      <c r="B5" s="68"/>
      <c r="C5" s="68"/>
      <c r="D5" s="68"/>
      <c r="E5" s="68"/>
    </row>
    <row r="6" spans="1:5" ht="18.75" x14ac:dyDescent="0.25">
      <c r="A6" s="99">
        <v>2</v>
      </c>
      <c r="B6" s="68"/>
      <c r="C6" s="68"/>
      <c r="D6" s="68"/>
      <c r="E6" s="68"/>
    </row>
    <row r="7" spans="1:5" ht="18.75" x14ac:dyDescent="0.25">
      <c r="A7" s="99">
        <v>3</v>
      </c>
      <c r="B7" s="68"/>
      <c r="C7" s="68"/>
      <c r="D7" s="68"/>
      <c r="E7" s="68"/>
    </row>
    <row r="8" spans="1:5" ht="18.75" x14ac:dyDescent="0.25">
      <c r="A8" s="99">
        <v>4</v>
      </c>
      <c r="B8" s="68"/>
      <c r="C8" s="68"/>
      <c r="D8" s="68"/>
      <c r="E8" s="68"/>
    </row>
    <row r="9" spans="1:5" ht="18.75" x14ac:dyDescent="0.25">
      <c r="A9" s="99">
        <v>5</v>
      </c>
      <c r="B9" s="68"/>
      <c r="C9" s="68"/>
      <c r="D9" s="68"/>
      <c r="E9" s="68"/>
    </row>
    <row r="10" spans="1:5" ht="23.25" customHeight="1" x14ac:dyDescent="0.3">
      <c r="A10" s="149"/>
      <c r="B10" s="145" t="s">
        <v>241</v>
      </c>
      <c r="C10" s="146"/>
      <c r="D10" s="146"/>
      <c r="E10" s="146"/>
    </row>
    <row r="11" spans="1:5" ht="18.75" x14ac:dyDescent="0.25">
      <c r="A11" s="99">
        <v>1</v>
      </c>
      <c r="B11" s="57"/>
      <c r="C11" s="57"/>
      <c r="D11" s="57"/>
      <c r="E11" s="57"/>
    </row>
    <row r="12" spans="1:5" ht="18.75" x14ac:dyDescent="0.25">
      <c r="A12" s="99">
        <v>2</v>
      </c>
      <c r="B12" s="57"/>
      <c r="C12" s="57"/>
      <c r="D12" s="57"/>
      <c r="E12" s="57"/>
    </row>
    <row r="13" spans="1:5" ht="18.75" x14ac:dyDescent="0.25">
      <c r="A13" s="99">
        <v>3</v>
      </c>
      <c r="B13" s="57"/>
      <c r="C13" s="57"/>
      <c r="D13" s="57"/>
      <c r="E13" s="57"/>
    </row>
    <row r="14" spans="1:5" ht="18.75" x14ac:dyDescent="0.25">
      <c r="A14" s="99">
        <v>4</v>
      </c>
      <c r="B14" s="57"/>
      <c r="C14" s="57"/>
      <c r="D14" s="57"/>
      <c r="E14" s="57"/>
    </row>
    <row r="15" spans="1:5" ht="18.75" x14ac:dyDescent="0.25">
      <c r="A15" s="99">
        <v>5</v>
      </c>
      <c r="B15" s="57"/>
      <c r="C15" s="57"/>
      <c r="D15" s="57"/>
      <c r="E15" s="57"/>
    </row>
    <row r="16" spans="1:5" ht="18.75" x14ac:dyDescent="0.3">
      <c r="A16" s="149"/>
      <c r="B16" s="145" t="s">
        <v>71</v>
      </c>
      <c r="C16" s="146"/>
      <c r="D16" s="146"/>
      <c r="E16" s="146"/>
    </row>
    <row r="17" spans="1:5" ht="18.75" x14ac:dyDescent="0.25">
      <c r="A17" s="99">
        <v>1</v>
      </c>
      <c r="B17" s="57"/>
      <c r="C17" s="57"/>
      <c r="D17" s="57"/>
      <c r="E17" s="57"/>
    </row>
    <row r="18" spans="1:5" ht="18.75" x14ac:dyDescent="0.25">
      <c r="A18" s="99">
        <v>2</v>
      </c>
      <c r="B18" s="57"/>
      <c r="C18" s="57"/>
      <c r="D18" s="57"/>
      <c r="E18" s="57"/>
    </row>
    <row r="19" spans="1:5" ht="18.75" x14ac:dyDescent="0.25">
      <c r="A19" s="99">
        <v>3</v>
      </c>
      <c r="B19" s="57"/>
      <c r="C19" s="57"/>
      <c r="D19" s="57"/>
      <c r="E19" s="57"/>
    </row>
    <row r="20" spans="1:5" ht="18.75" x14ac:dyDescent="0.25">
      <c r="A20" s="99">
        <v>4</v>
      </c>
      <c r="B20" s="57"/>
      <c r="C20" s="57"/>
      <c r="D20" s="57"/>
      <c r="E20" s="57"/>
    </row>
    <row r="21" spans="1:5" ht="18.75" x14ac:dyDescent="0.25">
      <c r="A21" s="99">
        <v>5</v>
      </c>
      <c r="B21" s="68"/>
      <c r="C21" s="68"/>
      <c r="D21" s="68"/>
      <c r="E21" s="68"/>
    </row>
    <row r="22" spans="1:5" ht="37.5" x14ac:dyDescent="0.3">
      <c r="A22" s="149"/>
      <c r="B22" s="151" t="s">
        <v>196</v>
      </c>
      <c r="C22" s="146"/>
      <c r="D22" s="146"/>
      <c r="E22" s="146"/>
    </row>
    <row r="23" spans="1:5" ht="18.75" x14ac:dyDescent="0.3">
      <c r="A23" s="171">
        <v>1</v>
      </c>
      <c r="B23" s="152"/>
      <c r="C23" s="150"/>
      <c r="D23" s="150"/>
      <c r="E23" s="150"/>
    </row>
    <row r="24" spans="1:5" ht="18.75" x14ac:dyDescent="0.3">
      <c r="A24" s="171">
        <v>2</v>
      </c>
      <c r="B24" s="152"/>
      <c r="C24" s="150"/>
      <c r="D24" s="150"/>
      <c r="E24" s="150"/>
    </row>
    <row r="25" spans="1:5" ht="18.75" x14ac:dyDescent="0.3">
      <c r="A25" s="171">
        <v>3</v>
      </c>
      <c r="B25" s="152"/>
      <c r="C25" s="150"/>
      <c r="D25" s="150"/>
      <c r="E25" s="150"/>
    </row>
    <row r="26" spans="1:5" ht="18.75" x14ac:dyDescent="0.3">
      <c r="A26" s="171">
        <v>4</v>
      </c>
      <c r="B26" s="152"/>
      <c r="C26" s="150"/>
      <c r="D26" s="150"/>
      <c r="E26" s="150"/>
    </row>
    <row r="27" spans="1:5" ht="18.75" x14ac:dyDescent="0.3">
      <c r="A27" s="171">
        <v>5</v>
      </c>
      <c r="B27" s="152"/>
      <c r="C27" s="150"/>
      <c r="D27" s="150"/>
      <c r="E27" s="150"/>
    </row>
    <row r="28" spans="1:5" ht="18.75" x14ac:dyDescent="0.25">
      <c r="A28" s="175"/>
      <c r="B28" s="148" t="s">
        <v>238</v>
      </c>
      <c r="C28" s="224"/>
      <c r="D28" s="224"/>
      <c r="E28" s="224"/>
    </row>
    <row r="29" spans="1:5" ht="18.75" x14ac:dyDescent="0.3">
      <c r="A29" s="149"/>
      <c r="B29" s="145" t="s">
        <v>242</v>
      </c>
      <c r="C29" s="223"/>
      <c r="D29" s="146"/>
      <c r="E29" s="146"/>
    </row>
    <row r="30" spans="1:5" ht="18.75" x14ac:dyDescent="0.25">
      <c r="A30" s="99">
        <v>1</v>
      </c>
      <c r="B30" s="57"/>
      <c r="C30" s="57"/>
      <c r="D30" s="57"/>
      <c r="E30" s="57"/>
    </row>
    <row r="31" spans="1:5" ht="18.75" x14ac:dyDescent="0.25">
      <c r="A31" s="99">
        <v>2</v>
      </c>
      <c r="B31" s="57"/>
      <c r="C31" s="57"/>
      <c r="D31" s="57"/>
      <c r="E31" s="57"/>
    </row>
    <row r="32" spans="1:5" ht="18.75" x14ac:dyDescent="0.25">
      <c r="A32" s="99">
        <v>3</v>
      </c>
      <c r="B32" s="57"/>
      <c r="C32" s="57"/>
      <c r="D32" s="57"/>
      <c r="E32" s="57"/>
    </row>
    <row r="33" spans="1:5" ht="18.75" x14ac:dyDescent="0.25">
      <c r="A33" s="99">
        <v>4</v>
      </c>
      <c r="B33" s="57"/>
      <c r="C33" s="57"/>
      <c r="D33" s="57"/>
      <c r="E33" s="57"/>
    </row>
    <row r="34" spans="1:5" ht="18.75" x14ac:dyDescent="0.25">
      <c r="A34" s="99">
        <v>5</v>
      </c>
      <c r="B34" s="68"/>
      <c r="C34" s="167"/>
      <c r="D34" s="168"/>
      <c r="E34" s="168"/>
    </row>
    <row r="35" spans="1:5" ht="18.75" x14ac:dyDescent="0.3">
      <c r="A35" s="176"/>
      <c r="B35" s="145" t="s">
        <v>241</v>
      </c>
      <c r="C35" s="146"/>
      <c r="D35" s="146"/>
      <c r="E35" s="146"/>
    </row>
    <row r="36" spans="1:5" ht="18.75" customHeight="1" x14ac:dyDescent="0.25">
      <c r="A36" s="99">
        <v>1</v>
      </c>
      <c r="B36" s="57"/>
      <c r="C36" s="57"/>
      <c r="D36" s="57"/>
      <c r="E36" s="57"/>
    </row>
    <row r="37" spans="1:5" ht="24" customHeight="1" x14ac:dyDescent="0.25">
      <c r="A37" s="99">
        <v>2</v>
      </c>
      <c r="B37" s="57"/>
      <c r="C37" s="57"/>
      <c r="D37" s="57"/>
      <c r="E37" s="57"/>
    </row>
    <row r="38" spans="1:5" ht="21" customHeight="1" x14ac:dyDescent="0.25">
      <c r="A38" s="99">
        <v>3</v>
      </c>
      <c r="B38" s="57"/>
      <c r="C38" s="57"/>
      <c r="D38" s="57"/>
      <c r="E38" s="57"/>
    </row>
    <row r="39" spans="1:5" ht="18.75" customHeight="1" x14ac:dyDescent="0.25">
      <c r="A39" s="99">
        <v>4</v>
      </c>
      <c r="B39" s="57"/>
      <c r="C39" s="57"/>
      <c r="D39" s="57"/>
      <c r="E39" s="57"/>
    </row>
    <row r="40" spans="1:5" ht="19.5" customHeight="1" x14ac:dyDescent="0.25">
      <c r="A40" s="99">
        <v>5</v>
      </c>
      <c r="B40" s="57"/>
      <c r="C40" s="57"/>
      <c r="D40" s="57"/>
      <c r="E40" s="57"/>
    </row>
    <row r="41" spans="1:5" ht="18.75" x14ac:dyDescent="0.25">
      <c r="A41" s="99">
        <v>6</v>
      </c>
      <c r="B41" s="57"/>
      <c r="C41" s="57"/>
      <c r="D41" s="57"/>
      <c r="E41" s="57"/>
    </row>
    <row r="42" spans="1:5" ht="18" customHeight="1" x14ac:dyDescent="0.25">
      <c r="A42" s="99">
        <v>7</v>
      </c>
      <c r="B42" s="57"/>
      <c r="C42" s="57"/>
      <c r="D42" s="57"/>
      <c r="E42" s="57"/>
    </row>
    <row r="43" spans="1:5" ht="20.25" customHeight="1" x14ac:dyDescent="0.25">
      <c r="A43" s="177">
        <v>8</v>
      </c>
      <c r="B43" s="57"/>
      <c r="C43" s="57"/>
      <c r="D43" s="57"/>
      <c r="E43" s="57"/>
    </row>
    <row r="44" spans="1:5" ht="20.25" customHeight="1" x14ac:dyDescent="0.25">
      <c r="A44" s="177">
        <v>9</v>
      </c>
      <c r="B44" s="57"/>
      <c r="C44" s="57"/>
      <c r="D44" s="57"/>
      <c r="E44" s="57"/>
    </row>
    <row r="45" spans="1:5" ht="21" customHeight="1" x14ac:dyDescent="0.25">
      <c r="A45" s="177">
        <v>10</v>
      </c>
      <c r="B45" s="57"/>
      <c r="C45" s="57"/>
      <c r="D45" s="57"/>
      <c r="E45" s="57"/>
    </row>
    <row r="46" spans="1:5" ht="18.75" x14ac:dyDescent="0.3">
      <c r="A46" s="178"/>
      <c r="B46" s="145" t="s">
        <v>71</v>
      </c>
      <c r="C46" s="146"/>
      <c r="D46" s="146"/>
      <c r="E46" s="146"/>
    </row>
    <row r="47" spans="1:5" ht="18.75" x14ac:dyDescent="0.25">
      <c r="A47" s="99">
        <v>1</v>
      </c>
      <c r="B47" s="57"/>
      <c r="C47" s="57"/>
      <c r="D47" s="57"/>
      <c r="E47" s="57"/>
    </row>
    <row r="48" spans="1:5" ht="22.5" customHeight="1" x14ac:dyDescent="0.25">
      <c r="A48" s="99">
        <v>2</v>
      </c>
      <c r="B48" s="57"/>
      <c r="C48" s="57"/>
      <c r="D48" s="57"/>
      <c r="E48" s="57"/>
    </row>
    <row r="49" spans="1:5" ht="17.25" customHeight="1" x14ac:dyDescent="0.25">
      <c r="A49" s="99">
        <v>3</v>
      </c>
      <c r="B49" s="57"/>
      <c r="C49" s="57"/>
      <c r="D49" s="57"/>
      <c r="E49" s="57"/>
    </row>
    <row r="50" spans="1:5" ht="18.75" x14ac:dyDescent="0.25">
      <c r="A50" s="99">
        <v>4</v>
      </c>
      <c r="B50" s="57"/>
      <c r="C50" s="57"/>
      <c r="D50" s="57"/>
      <c r="E50" s="57"/>
    </row>
    <row r="51" spans="1:5" ht="18.75" x14ac:dyDescent="0.25">
      <c r="A51" s="99">
        <v>5</v>
      </c>
      <c r="B51" s="57"/>
      <c r="C51" s="57"/>
      <c r="D51" s="57"/>
      <c r="E51" s="57"/>
    </row>
    <row r="52" spans="1:5" ht="18.75" x14ac:dyDescent="0.25">
      <c r="A52" s="99">
        <v>6</v>
      </c>
      <c r="B52" s="57"/>
      <c r="C52" s="57"/>
      <c r="D52" s="57"/>
      <c r="E52" s="57"/>
    </row>
    <row r="53" spans="1:5" ht="18.75" x14ac:dyDescent="0.25">
      <c r="A53" s="99">
        <v>7</v>
      </c>
      <c r="B53" s="57"/>
      <c r="C53" s="57"/>
      <c r="D53" s="57"/>
      <c r="E53" s="57"/>
    </row>
    <row r="54" spans="1:5" ht="18.75" x14ac:dyDescent="0.25">
      <c r="A54" s="99">
        <v>8</v>
      </c>
      <c r="B54" s="57"/>
      <c r="C54" s="57"/>
      <c r="D54" s="57"/>
      <c r="E54" s="57"/>
    </row>
    <row r="55" spans="1:5" ht="18.75" x14ac:dyDescent="0.25">
      <c r="A55" s="99">
        <v>9</v>
      </c>
      <c r="B55" s="57"/>
      <c r="C55" s="57"/>
      <c r="D55" s="57"/>
      <c r="E55" s="57"/>
    </row>
    <row r="56" spans="1:5" ht="18.75" x14ac:dyDescent="0.25">
      <c r="A56" s="99">
        <v>10</v>
      </c>
      <c r="B56" s="57"/>
      <c r="C56" s="57"/>
      <c r="D56" s="57"/>
      <c r="E56" s="57"/>
    </row>
    <row r="57" spans="1:5" ht="37.5" x14ac:dyDescent="0.3">
      <c r="A57" s="149"/>
      <c r="B57" s="151" t="s">
        <v>196</v>
      </c>
      <c r="C57" s="146"/>
      <c r="D57" s="146"/>
      <c r="E57" s="146"/>
    </row>
    <row r="58" spans="1:5" ht="18.75" x14ac:dyDescent="0.25">
      <c r="A58" s="99">
        <v>1</v>
      </c>
      <c r="B58" s="68"/>
      <c r="C58" s="68"/>
      <c r="D58" s="68"/>
      <c r="E58" s="68"/>
    </row>
    <row r="59" spans="1:5" ht="18.75" x14ac:dyDescent="0.25">
      <c r="A59" s="99">
        <v>2</v>
      </c>
      <c r="B59" s="68"/>
      <c r="C59" s="68"/>
      <c r="D59" s="68"/>
      <c r="E59" s="68"/>
    </row>
    <row r="60" spans="1:5" ht="18.75" x14ac:dyDescent="0.25">
      <c r="A60" s="99">
        <v>3</v>
      </c>
      <c r="B60" s="68"/>
      <c r="C60" s="68"/>
      <c r="D60" s="68"/>
      <c r="E60" s="68"/>
    </row>
    <row r="61" spans="1:5" ht="18.75" x14ac:dyDescent="0.25">
      <c r="A61" s="99">
        <v>4</v>
      </c>
      <c r="B61" s="68"/>
      <c r="C61" s="68"/>
      <c r="D61" s="68"/>
      <c r="E61" s="68"/>
    </row>
    <row r="62" spans="1:5" ht="18.75" x14ac:dyDescent="0.25">
      <c r="A62" s="99">
        <v>5</v>
      </c>
      <c r="B62" s="68"/>
      <c r="C62" s="68"/>
      <c r="D62" s="68"/>
      <c r="E62" s="68"/>
    </row>
    <row r="63" spans="1:5" ht="18.75" x14ac:dyDescent="0.25">
      <c r="A63" s="175"/>
      <c r="B63" s="148" t="s">
        <v>240</v>
      </c>
      <c r="C63" s="224"/>
      <c r="D63" s="224"/>
      <c r="E63" s="224"/>
    </row>
    <row r="64" spans="1:5" ht="18.75" x14ac:dyDescent="0.3">
      <c r="A64" s="149"/>
      <c r="B64" s="145" t="s">
        <v>242</v>
      </c>
      <c r="C64" s="146"/>
      <c r="D64" s="146"/>
      <c r="E64" s="146"/>
    </row>
    <row r="65" spans="1:5" ht="20.25" customHeight="1" x14ac:dyDescent="0.25">
      <c r="A65" s="99">
        <v>1</v>
      </c>
      <c r="B65" s="57"/>
      <c r="C65" s="57"/>
      <c r="D65" s="57"/>
      <c r="E65" s="57"/>
    </row>
    <row r="66" spans="1:5" ht="20.25" customHeight="1" x14ac:dyDescent="0.25">
      <c r="A66" s="99">
        <v>2</v>
      </c>
      <c r="B66" s="57"/>
      <c r="C66" s="57"/>
      <c r="D66" s="57"/>
      <c r="E66" s="57"/>
    </row>
    <row r="67" spans="1:5" ht="20.25" customHeight="1" x14ac:dyDescent="0.25">
      <c r="A67" s="99">
        <v>3</v>
      </c>
      <c r="B67" s="57"/>
      <c r="C67" s="57"/>
      <c r="D67" s="57"/>
      <c r="E67" s="57"/>
    </row>
    <row r="68" spans="1:5" ht="18.75" x14ac:dyDescent="0.25">
      <c r="A68" s="99">
        <v>4</v>
      </c>
      <c r="B68" s="57"/>
      <c r="C68" s="57"/>
      <c r="D68" s="57"/>
      <c r="E68" s="57"/>
    </row>
    <row r="69" spans="1:5" ht="18.75" x14ac:dyDescent="0.25">
      <c r="A69" s="99">
        <v>5</v>
      </c>
      <c r="B69" s="68"/>
      <c r="C69" s="68"/>
      <c r="D69" s="68"/>
      <c r="E69" s="68"/>
    </row>
    <row r="70" spans="1:5" ht="18.75" x14ac:dyDescent="0.3">
      <c r="A70" s="149"/>
      <c r="B70" s="145" t="s">
        <v>241</v>
      </c>
      <c r="C70" s="146"/>
      <c r="D70" s="146"/>
      <c r="E70" s="146"/>
    </row>
    <row r="71" spans="1:5" ht="19.5" thickBot="1" x14ac:dyDescent="0.3">
      <c r="A71" s="99">
        <v>1</v>
      </c>
      <c r="B71" s="323" t="s">
        <v>537</v>
      </c>
      <c r="C71" s="290" t="s">
        <v>538</v>
      </c>
      <c r="D71" s="290" t="s">
        <v>539</v>
      </c>
      <c r="E71" s="290" t="s">
        <v>540</v>
      </c>
    </row>
    <row r="72" spans="1:5" ht="18.75" x14ac:dyDescent="0.25">
      <c r="A72" s="99">
        <v>2</v>
      </c>
      <c r="B72" s="57"/>
      <c r="C72" s="57"/>
      <c r="D72" s="57"/>
      <c r="E72" s="57"/>
    </row>
    <row r="73" spans="1:5" ht="18.75" x14ac:dyDescent="0.25">
      <c r="A73" s="99">
        <v>3</v>
      </c>
      <c r="B73" s="57"/>
      <c r="C73" s="57"/>
      <c r="D73" s="57"/>
      <c r="E73" s="57"/>
    </row>
    <row r="74" spans="1:5" ht="18.75" x14ac:dyDescent="0.25">
      <c r="A74" s="99">
        <v>4</v>
      </c>
      <c r="B74" s="57"/>
      <c r="C74" s="57"/>
      <c r="D74" s="57"/>
      <c r="E74" s="57"/>
    </row>
    <row r="75" spans="1:5" ht="18.75" x14ac:dyDescent="0.25">
      <c r="A75" s="99">
        <v>5</v>
      </c>
      <c r="B75" s="57"/>
      <c r="C75" s="57"/>
      <c r="D75" s="57"/>
      <c r="E75" s="57"/>
    </row>
    <row r="76" spans="1:5" ht="18.75" x14ac:dyDescent="0.25">
      <c r="A76" s="99">
        <v>6</v>
      </c>
      <c r="B76" s="57"/>
      <c r="C76" s="57"/>
      <c r="D76" s="57"/>
      <c r="E76" s="57"/>
    </row>
    <row r="77" spans="1:5" ht="19.5" customHeight="1" x14ac:dyDescent="0.25">
      <c r="A77" s="99">
        <v>7</v>
      </c>
      <c r="B77" s="57"/>
      <c r="C77" s="57"/>
      <c r="D77" s="57"/>
      <c r="E77" s="57"/>
    </row>
    <row r="78" spans="1:5" ht="21.75" customHeight="1" x14ac:dyDescent="0.25">
      <c r="A78" s="99">
        <v>8</v>
      </c>
      <c r="B78" s="57"/>
      <c r="C78" s="57"/>
      <c r="D78" s="57"/>
      <c r="E78" s="57"/>
    </row>
    <row r="79" spans="1:5" ht="21" customHeight="1" x14ac:dyDescent="0.25">
      <c r="A79" s="99">
        <v>9</v>
      </c>
      <c r="B79" s="57"/>
      <c r="C79" s="57"/>
      <c r="D79" s="57"/>
      <c r="E79" s="57"/>
    </row>
    <row r="80" spans="1:5" ht="21.75" customHeight="1" x14ac:dyDescent="0.25">
      <c r="A80" s="99">
        <v>10</v>
      </c>
      <c r="B80" s="57"/>
      <c r="C80" s="57"/>
      <c r="D80" s="57"/>
      <c r="E80" s="57"/>
    </row>
    <row r="81" spans="1:5" ht="22.5" customHeight="1" x14ac:dyDescent="0.25">
      <c r="A81" s="99">
        <v>11</v>
      </c>
      <c r="B81" s="57"/>
      <c r="C81" s="57"/>
      <c r="D81" s="57"/>
      <c r="E81" s="57"/>
    </row>
    <row r="82" spans="1:5" ht="20.25" customHeight="1" x14ac:dyDescent="0.25">
      <c r="A82" s="99">
        <v>12</v>
      </c>
      <c r="B82" s="57"/>
      <c r="C82" s="57"/>
      <c r="D82" s="57"/>
      <c r="E82" s="57"/>
    </row>
    <row r="83" spans="1:5" ht="18.75" x14ac:dyDescent="0.3">
      <c r="A83" s="149"/>
      <c r="B83" s="145" t="s">
        <v>71</v>
      </c>
      <c r="C83" s="146"/>
      <c r="D83" s="225"/>
      <c r="E83" s="146"/>
    </row>
    <row r="84" spans="1:5" ht="18.75" x14ac:dyDescent="0.25">
      <c r="A84" s="171">
        <v>1</v>
      </c>
      <c r="B84" s="57"/>
      <c r="C84" s="57"/>
      <c r="D84" s="57"/>
      <c r="E84" s="57"/>
    </row>
    <row r="85" spans="1:5" ht="18.75" customHeight="1" x14ac:dyDescent="0.25">
      <c r="A85" s="171">
        <v>2</v>
      </c>
      <c r="B85" s="57"/>
      <c r="C85" s="57"/>
      <c r="D85" s="57"/>
      <c r="E85" s="57"/>
    </row>
    <row r="86" spans="1:5" ht="18.75" x14ac:dyDescent="0.25">
      <c r="A86" s="171">
        <v>3</v>
      </c>
      <c r="B86" s="57"/>
      <c r="C86" s="57"/>
      <c r="D86" s="57"/>
      <c r="E86" s="57"/>
    </row>
    <row r="87" spans="1:5" ht="18.75" customHeight="1" x14ac:dyDescent="0.25">
      <c r="A87" s="171">
        <v>4</v>
      </c>
      <c r="B87" s="57"/>
      <c r="C87" s="57"/>
      <c r="D87" s="57"/>
      <c r="E87" s="57"/>
    </row>
    <row r="88" spans="1:5" ht="18" customHeight="1" x14ac:dyDescent="0.25">
      <c r="A88" s="171">
        <v>5</v>
      </c>
      <c r="B88" s="57"/>
      <c r="C88" s="57"/>
      <c r="D88" s="57"/>
      <c r="E88" s="57"/>
    </row>
    <row r="89" spans="1:5" ht="23.25" customHeight="1" x14ac:dyDescent="0.25">
      <c r="A89" s="171">
        <v>6</v>
      </c>
      <c r="B89" s="57"/>
      <c r="C89" s="57"/>
      <c r="D89" s="57"/>
      <c r="E89" s="57"/>
    </row>
    <row r="90" spans="1:5" ht="19.5" customHeight="1" x14ac:dyDescent="0.25">
      <c r="A90" s="171">
        <v>7</v>
      </c>
      <c r="B90" s="57"/>
      <c r="C90" s="57"/>
      <c r="D90" s="57"/>
      <c r="E90" s="57"/>
    </row>
    <row r="91" spans="1:5" ht="24.75" customHeight="1" x14ac:dyDescent="0.25">
      <c r="A91" s="222">
        <v>8</v>
      </c>
      <c r="B91" s="57"/>
      <c r="C91" s="57"/>
      <c r="D91" s="57"/>
      <c r="E91" s="57"/>
    </row>
    <row r="92" spans="1:5" ht="21" customHeight="1" x14ac:dyDescent="0.25">
      <c r="A92" s="222">
        <v>9</v>
      </c>
      <c r="B92" s="57"/>
      <c r="C92" s="57"/>
      <c r="D92" s="57"/>
      <c r="E92" s="57"/>
    </row>
    <row r="93" spans="1:5" ht="37.5" x14ac:dyDescent="0.3">
      <c r="A93" s="178"/>
      <c r="B93" s="151" t="s">
        <v>196</v>
      </c>
      <c r="C93" s="146"/>
      <c r="D93" s="146"/>
      <c r="E93" s="146"/>
    </row>
    <row r="94" spans="1:5" ht="18.75" x14ac:dyDescent="0.3">
      <c r="A94" s="171">
        <v>1</v>
      </c>
      <c r="B94" s="58"/>
      <c r="C94" s="150"/>
      <c r="D94" s="150"/>
      <c r="E94" s="150"/>
    </row>
    <row r="95" spans="1:5" ht="18.75" x14ac:dyDescent="0.3">
      <c r="A95" s="171">
        <v>2</v>
      </c>
      <c r="B95" s="58"/>
      <c r="C95" s="150"/>
      <c r="D95" s="150"/>
      <c r="E95" s="150"/>
    </row>
    <row r="96" spans="1:5" ht="18.75" x14ac:dyDescent="0.3">
      <c r="A96" s="171">
        <v>3</v>
      </c>
      <c r="B96" s="58"/>
      <c r="C96" s="150"/>
      <c r="D96" s="150"/>
      <c r="E96" s="150"/>
    </row>
    <row r="97" spans="1:5" ht="18.75" x14ac:dyDescent="0.3">
      <c r="A97" s="171">
        <v>4</v>
      </c>
      <c r="B97" s="58"/>
      <c r="C97" s="150"/>
      <c r="D97" s="150"/>
      <c r="E97" s="150"/>
    </row>
    <row r="98" spans="1:5" ht="18.75" x14ac:dyDescent="0.3">
      <c r="A98" s="171">
        <v>5</v>
      </c>
      <c r="B98" s="58"/>
      <c r="C98" s="150"/>
      <c r="D98" s="150"/>
      <c r="E98" s="150"/>
    </row>
    <row r="99" spans="1:5" ht="18.75" x14ac:dyDescent="0.25">
      <c r="A99" s="175"/>
      <c r="B99" s="148" t="s">
        <v>235</v>
      </c>
      <c r="C99" s="148"/>
      <c r="D99" s="148"/>
      <c r="E99" s="148"/>
    </row>
    <row r="100" spans="1:5" ht="18.75" x14ac:dyDescent="0.3">
      <c r="A100" s="149"/>
      <c r="B100" s="145" t="s">
        <v>242</v>
      </c>
      <c r="C100" s="146"/>
      <c r="D100" s="146"/>
      <c r="E100" s="146"/>
    </row>
    <row r="101" spans="1:5" ht="18.75" x14ac:dyDescent="0.25">
      <c r="A101" s="99">
        <v>1</v>
      </c>
      <c r="B101" s="68"/>
      <c r="C101" s="68"/>
      <c r="D101" s="68"/>
      <c r="E101" s="68"/>
    </row>
    <row r="102" spans="1:5" ht="18.75" x14ac:dyDescent="0.25">
      <c r="A102" s="99">
        <v>2</v>
      </c>
      <c r="B102" s="68"/>
      <c r="C102" s="68"/>
      <c r="D102" s="68"/>
      <c r="E102" s="68"/>
    </row>
    <row r="103" spans="1:5" ht="18.75" x14ac:dyDescent="0.25">
      <c r="A103" s="99">
        <v>3</v>
      </c>
      <c r="B103" s="68"/>
      <c r="C103" s="68"/>
      <c r="D103" s="68"/>
      <c r="E103" s="68"/>
    </row>
    <row r="104" spans="1:5" ht="18.75" x14ac:dyDescent="0.25">
      <c r="A104" s="99">
        <v>4</v>
      </c>
      <c r="B104" s="68"/>
      <c r="C104" s="68"/>
      <c r="D104" s="68"/>
      <c r="E104" s="68"/>
    </row>
    <row r="105" spans="1:5" ht="18.75" x14ac:dyDescent="0.25">
      <c r="A105" s="99">
        <v>5</v>
      </c>
      <c r="B105" s="68"/>
      <c r="C105" s="68"/>
      <c r="D105" s="68"/>
      <c r="E105" s="68"/>
    </row>
    <row r="106" spans="1:5" ht="18.75" x14ac:dyDescent="0.3">
      <c r="A106" s="149"/>
      <c r="B106" s="145" t="s">
        <v>241</v>
      </c>
      <c r="C106" s="146"/>
      <c r="D106" s="146"/>
      <c r="E106" s="146"/>
    </row>
    <row r="107" spans="1:5" ht="18.75" x14ac:dyDescent="0.25">
      <c r="A107" s="99">
        <v>1</v>
      </c>
      <c r="B107" s="57"/>
      <c r="C107" s="57"/>
      <c r="D107" s="57"/>
      <c r="E107" s="57"/>
    </row>
    <row r="108" spans="1:5" ht="18.75" x14ac:dyDescent="0.25">
      <c r="A108" s="99">
        <v>2</v>
      </c>
      <c r="B108" s="57"/>
      <c r="C108" s="57"/>
      <c r="D108" s="57"/>
      <c r="E108" s="57"/>
    </row>
    <row r="109" spans="1:5" ht="18.75" x14ac:dyDescent="0.25">
      <c r="A109" s="99">
        <v>3</v>
      </c>
      <c r="B109" s="57"/>
      <c r="C109" s="57"/>
      <c r="D109" s="57"/>
      <c r="E109" s="57"/>
    </row>
    <row r="110" spans="1:5" ht="21.75" customHeight="1" x14ac:dyDescent="0.25">
      <c r="A110" s="99">
        <v>4</v>
      </c>
      <c r="B110" s="57"/>
      <c r="C110" s="57"/>
      <c r="D110" s="57"/>
      <c r="E110" s="57"/>
    </row>
    <row r="111" spans="1:5" ht="18.75" x14ac:dyDescent="0.25">
      <c r="A111" s="99">
        <v>5</v>
      </c>
      <c r="B111" s="57"/>
      <c r="C111" s="57"/>
      <c r="D111" s="57"/>
      <c r="E111" s="57"/>
    </row>
    <row r="112" spans="1:5" ht="18.75" x14ac:dyDescent="0.25">
      <c r="A112" s="99">
        <v>6</v>
      </c>
      <c r="B112" s="57"/>
      <c r="C112" s="57"/>
      <c r="D112" s="57"/>
      <c r="E112" s="57"/>
    </row>
    <row r="113" spans="1:5" ht="18.75" x14ac:dyDescent="0.25">
      <c r="A113" s="99">
        <v>7</v>
      </c>
      <c r="B113" s="57"/>
      <c r="C113" s="57"/>
      <c r="D113" s="57"/>
      <c r="E113" s="57"/>
    </row>
    <row r="114" spans="1:5" ht="22.5" customHeight="1" x14ac:dyDescent="0.25">
      <c r="A114" s="99">
        <v>8</v>
      </c>
      <c r="B114" s="57"/>
      <c r="C114" s="57"/>
      <c r="D114" s="57"/>
      <c r="E114" s="57"/>
    </row>
    <row r="115" spans="1:5" ht="21.75" customHeight="1" x14ac:dyDescent="0.25">
      <c r="A115" s="99">
        <v>9</v>
      </c>
      <c r="B115" s="57"/>
      <c r="C115" s="57"/>
      <c r="D115" s="57"/>
      <c r="E115" s="57"/>
    </row>
    <row r="116" spans="1:5" ht="20.25" customHeight="1" x14ac:dyDescent="0.25">
      <c r="A116" s="99">
        <v>10</v>
      </c>
      <c r="B116" s="57"/>
      <c r="C116" s="57"/>
      <c r="D116" s="57"/>
      <c r="E116" s="57"/>
    </row>
    <row r="117" spans="1:5" ht="19.5" customHeight="1" x14ac:dyDescent="0.25">
      <c r="A117" s="99">
        <v>11</v>
      </c>
      <c r="B117" s="57"/>
      <c r="C117" s="57"/>
      <c r="D117" s="57"/>
      <c r="E117" s="57"/>
    </row>
    <row r="118" spans="1:5" ht="24" customHeight="1" x14ac:dyDescent="0.25">
      <c r="A118" s="99">
        <v>12</v>
      </c>
      <c r="B118" s="57"/>
      <c r="C118" s="57"/>
      <c r="D118" s="57"/>
      <c r="E118" s="57"/>
    </row>
    <row r="119" spans="1:5" ht="26.25" customHeight="1" x14ac:dyDescent="0.25">
      <c r="A119" s="99">
        <v>13</v>
      </c>
      <c r="B119" s="57"/>
      <c r="C119" s="57"/>
      <c r="D119" s="57"/>
      <c r="E119" s="57"/>
    </row>
    <row r="120" spans="1:5" ht="19.5" customHeight="1" x14ac:dyDescent="0.25">
      <c r="A120" s="99">
        <v>14</v>
      </c>
      <c r="B120" s="57"/>
      <c r="C120" s="57"/>
      <c r="D120" s="57"/>
      <c r="E120" s="57"/>
    </row>
    <row r="121" spans="1:5" ht="18.75" x14ac:dyDescent="0.25">
      <c r="A121" s="149"/>
      <c r="B121" s="143" t="s">
        <v>71</v>
      </c>
      <c r="C121" s="226"/>
      <c r="D121" s="226"/>
      <c r="E121" s="226"/>
    </row>
    <row r="122" spans="1:5" ht="18.75" x14ac:dyDescent="0.25">
      <c r="A122" s="171">
        <v>1</v>
      </c>
      <c r="B122" s="57"/>
      <c r="C122" s="57"/>
      <c r="D122" s="57"/>
      <c r="E122" s="57"/>
    </row>
    <row r="123" spans="1:5" ht="18.75" x14ac:dyDescent="0.25">
      <c r="A123" s="171">
        <v>2</v>
      </c>
      <c r="B123" s="57"/>
      <c r="C123" s="57"/>
      <c r="D123" s="57"/>
      <c r="E123" s="57"/>
    </row>
    <row r="124" spans="1:5" ht="18.75" x14ac:dyDescent="0.25">
      <c r="A124" s="171">
        <v>3</v>
      </c>
      <c r="B124" s="57"/>
      <c r="C124" s="57"/>
      <c r="D124" s="57"/>
      <c r="E124" s="57"/>
    </row>
    <row r="125" spans="1:5" ht="18.75" x14ac:dyDescent="0.25">
      <c r="A125" s="171">
        <v>4</v>
      </c>
      <c r="B125" s="57"/>
      <c r="C125" s="57"/>
      <c r="D125" s="57"/>
      <c r="E125" s="57"/>
    </row>
    <row r="126" spans="1:5" ht="18.75" x14ac:dyDescent="0.3">
      <c r="A126" s="171">
        <v>5</v>
      </c>
      <c r="B126" s="58"/>
      <c r="C126" s="150"/>
      <c r="D126" s="150"/>
      <c r="E126" s="150"/>
    </row>
    <row r="127" spans="1:5" ht="37.5" x14ac:dyDescent="0.3">
      <c r="A127" s="149"/>
      <c r="B127" s="151" t="s">
        <v>196</v>
      </c>
      <c r="C127" s="146"/>
      <c r="D127" s="146"/>
      <c r="E127" s="146"/>
    </row>
    <row r="128" spans="1:5" ht="18.75" x14ac:dyDescent="0.3">
      <c r="A128" s="171">
        <v>1</v>
      </c>
      <c r="B128" s="58"/>
      <c r="C128" s="150"/>
      <c r="D128" s="150"/>
      <c r="E128" s="150"/>
    </row>
    <row r="129" spans="1:5" ht="18.75" x14ac:dyDescent="0.3">
      <c r="A129" s="171">
        <v>2</v>
      </c>
      <c r="B129" s="58"/>
      <c r="C129" s="150"/>
      <c r="D129" s="150"/>
      <c r="E129" s="150"/>
    </row>
    <row r="130" spans="1:5" ht="18.75" x14ac:dyDescent="0.3">
      <c r="A130" s="171">
        <v>3</v>
      </c>
      <c r="B130" s="58"/>
      <c r="C130" s="150"/>
      <c r="D130" s="150"/>
      <c r="E130" s="150"/>
    </row>
    <row r="131" spans="1:5" ht="18.75" x14ac:dyDescent="0.3">
      <c r="A131" s="171">
        <v>4</v>
      </c>
      <c r="B131" s="58"/>
      <c r="C131" s="150"/>
      <c r="D131" s="150"/>
      <c r="E131" s="150"/>
    </row>
    <row r="132" spans="1:5" ht="18.75" x14ac:dyDescent="0.3">
      <c r="A132" s="171">
        <v>5</v>
      </c>
      <c r="B132" s="58"/>
      <c r="C132" s="150"/>
      <c r="D132" s="150"/>
      <c r="E132" s="150"/>
    </row>
    <row r="133" spans="1:5" ht="18.75" x14ac:dyDescent="0.25">
      <c r="A133" s="61"/>
      <c r="B133" s="61"/>
      <c r="C133" s="61"/>
      <c r="D133" s="61"/>
      <c r="E133" s="61"/>
    </row>
    <row r="134" spans="1:5" ht="18.75" x14ac:dyDescent="0.25">
      <c r="A134" s="61"/>
      <c r="B134" s="61"/>
      <c r="C134" s="61"/>
      <c r="D134" s="61"/>
      <c r="E134" s="61"/>
    </row>
  </sheetData>
  <sheetProtection sort="0" autoFilter="0" pivotTables="0"/>
  <mergeCells count="1">
    <mergeCell ref="A1:E1"/>
  </mergeCells>
  <pageMargins left="0.7" right="0.7" top="0.75" bottom="0.75" header="0.3" footer="0.3"/>
  <pageSetup paperSize="9" orientation="landscape" r:id="rId1"/>
  <rowBreaks count="1" manualBreakCount="1">
    <brk id="12" max="16383" man="1"/>
  </rowBreaks>
  <colBreaks count="1" manualBreakCount="1">
    <brk id="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="90" zoomScaleNormal="100" zoomScaleSheetLayoutView="90" workbookViewId="0">
      <selection activeCell="B3" sqref="B3:E10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414" t="s">
        <v>140</v>
      </c>
      <c r="B1" s="414"/>
      <c r="C1" s="414"/>
      <c r="D1" s="414"/>
      <c r="E1" s="414"/>
    </row>
    <row r="2" spans="1:5" ht="94.5" customHeight="1" x14ac:dyDescent="0.25">
      <c r="A2" s="198" t="s">
        <v>141</v>
      </c>
      <c r="B2" s="198" t="s">
        <v>142</v>
      </c>
      <c r="C2" s="198" t="s">
        <v>143</v>
      </c>
      <c r="D2" s="198" t="s">
        <v>144</v>
      </c>
      <c r="E2" s="198" t="s">
        <v>145</v>
      </c>
    </row>
    <row r="3" spans="1:5" ht="56.25" x14ac:dyDescent="0.3">
      <c r="A3" s="65" t="s">
        <v>146</v>
      </c>
      <c r="B3" s="54">
        <v>180</v>
      </c>
      <c r="C3" s="103">
        <v>30</v>
      </c>
      <c r="D3" s="103">
        <v>100</v>
      </c>
      <c r="E3" s="103">
        <v>50</v>
      </c>
    </row>
    <row r="4" spans="1:5" ht="75" x14ac:dyDescent="0.3">
      <c r="A4" s="65" t="s">
        <v>147</v>
      </c>
      <c r="B4" s="54">
        <v>0</v>
      </c>
      <c r="C4" s="103">
        <v>0</v>
      </c>
      <c r="D4" s="103">
        <v>0</v>
      </c>
      <c r="E4" s="103">
        <v>0</v>
      </c>
    </row>
    <row r="5" spans="1:5" ht="112.5" x14ac:dyDescent="0.3">
      <c r="A5" s="65" t="s">
        <v>222</v>
      </c>
      <c r="B5" s="112">
        <f>B6+B7+B8+B9</f>
        <v>0</v>
      </c>
      <c r="C5" s="112">
        <f>C6+C7+C8+C9</f>
        <v>0</v>
      </c>
      <c r="D5" s="112">
        <f>D6+D7+D8+D9</f>
        <v>0</v>
      </c>
      <c r="E5" s="112">
        <f>E6+E7+E8+E9</f>
        <v>0</v>
      </c>
    </row>
    <row r="6" spans="1:5" ht="24" customHeight="1" x14ac:dyDescent="0.3">
      <c r="A6" s="65" t="s">
        <v>269</v>
      </c>
      <c r="B6" s="54">
        <v>0</v>
      </c>
      <c r="C6" s="103">
        <v>0</v>
      </c>
      <c r="D6" s="103">
        <v>0</v>
      </c>
      <c r="E6" s="103">
        <v>0</v>
      </c>
    </row>
    <row r="7" spans="1:5" ht="37.5" x14ac:dyDescent="0.3">
      <c r="A7" s="65" t="s">
        <v>148</v>
      </c>
      <c r="B7" s="54">
        <v>0</v>
      </c>
      <c r="C7" s="103">
        <v>0</v>
      </c>
      <c r="D7" s="103">
        <v>0</v>
      </c>
      <c r="E7" s="103">
        <v>0</v>
      </c>
    </row>
    <row r="8" spans="1:5" ht="56.25" x14ac:dyDescent="0.3">
      <c r="A8" s="65" t="s">
        <v>149</v>
      </c>
      <c r="B8" s="54">
        <v>0</v>
      </c>
      <c r="C8" s="103">
        <v>0</v>
      </c>
      <c r="D8" s="103">
        <v>0</v>
      </c>
      <c r="E8" s="103">
        <v>0</v>
      </c>
    </row>
    <row r="9" spans="1:5" ht="56.25" x14ac:dyDescent="0.3">
      <c r="A9" s="65" t="s">
        <v>150</v>
      </c>
      <c r="B9" s="54">
        <v>0</v>
      </c>
      <c r="C9" s="103">
        <v>0</v>
      </c>
      <c r="D9" s="103">
        <v>0</v>
      </c>
      <c r="E9" s="103">
        <v>0</v>
      </c>
    </row>
    <row r="10" spans="1:5" ht="18.75" x14ac:dyDescent="0.25">
      <c r="A10" s="66" t="s">
        <v>91</v>
      </c>
      <c r="B10" s="101">
        <f>B3+B4+B5</f>
        <v>180</v>
      </c>
      <c r="C10" s="101">
        <f>C3+C4+C5</f>
        <v>30</v>
      </c>
      <c r="D10" s="101">
        <f>D3+D4+D5</f>
        <v>100</v>
      </c>
      <c r="E10" s="101">
        <f>E3+E4+E5</f>
        <v>50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sheetProtection sheet="1" objects="1" scenarios="1"/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view="pageBreakPreview" topLeftCell="A87" zoomScaleNormal="100" zoomScaleSheetLayoutView="100" workbookViewId="0">
      <selection activeCell="A87" sqref="A87:D94"/>
    </sheetView>
  </sheetViews>
  <sheetFormatPr defaultRowHeight="15" x14ac:dyDescent="0.25"/>
  <cols>
    <col min="1" max="1" width="43.28515625" customWidth="1"/>
    <col min="2" max="2" width="15.85546875" customWidth="1"/>
    <col min="3" max="3" width="26" customWidth="1"/>
    <col min="4" max="4" width="43.7109375" customWidth="1"/>
  </cols>
  <sheetData>
    <row r="1" spans="1:4" ht="58.5" customHeight="1" x14ac:dyDescent="0.25">
      <c r="A1" s="413" t="s">
        <v>151</v>
      </c>
      <c r="B1" s="423"/>
      <c r="C1" s="423"/>
      <c r="D1" s="423"/>
    </row>
    <row r="2" spans="1:4" ht="37.5" x14ac:dyDescent="0.25">
      <c r="A2" s="27" t="s">
        <v>93</v>
      </c>
      <c r="B2" s="27" t="s">
        <v>94</v>
      </c>
      <c r="C2" s="27" t="s">
        <v>95</v>
      </c>
      <c r="D2" s="27" t="s">
        <v>152</v>
      </c>
    </row>
    <row r="3" spans="1:4" ht="18.75" x14ac:dyDescent="0.25">
      <c r="A3" s="141" t="s">
        <v>223</v>
      </c>
      <c r="B3" s="142"/>
      <c r="C3" s="141"/>
      <c r="D3" s="141"/>
    </row>
    <row r="4" spans="1:4" ht="15.75" x14ac:dyDescent="0.25">
      <c r="A4" s="165"/>
      <c r="B4" s="169"/>
      <c r="C4" s="169"/>
      <c r="D4" s="165"/>
    </row>
    <row r="5" spans="1:4" ht="18.75" x14ac:dyDescent="0.25">
      <c r="A5" s="141" t="s">
        <v>124</v>
      </c>
      <c r="B5" s="153"/>
      <c r="C5" s="141"/>
      <c r="D5" s="141"/>
    </row>
    <row r="6" spans="1:4" ht="15.75" customHeight="1" thickBot="1" x14ac:dyDescent="0.3">
      <c r="A6" s="282" t="s">
        <v>379</v>
      </c>
      <c r="B6" s="288">
        <v>43855</v>
      </c>
      <c r="C6" s="281" t="s">
        <v>380</v>
      </c>
      <c r="D6" s="306" t="s">
        <v>381</v>
      </c>
    </row>
    <row r="7" spans="1:4" ht="18.75" x14ac:dyDescent="0.25">
      <c r="A7" s="141" t="s">
        <v>237</v>
      </c>
      <c r="B7" s="153"/>
      <c r="C7" s="141"/>
      <c r="D7" s="141"/>
    </row>
    <row r="8" spans="1:4" ht="48" thickBot="1" x14ac:dyDescent="0.3">
      <c r="A8" s="274" t="s">
        <v>350</v>
      </c>
      <c r="B8" s="280">
        <v>44075</v>
      </c>
      <c r="C8" s="276" t="s">
        <v>351</v>
      </c>
      <c r="D8" s="306" t="s">
        <v>352</v>
      </c>
    </row>
    <row r="9" spans="1:4" ht="48" thickBot="1" x14ac:dyDescent="0.3">
      <c r="A9" s="274" t="s">
        <v>353</v>
      </c>
      <c r="B9" s="280">
        <v>43952</v>
      </c>
      <c r="C9" s="276" t="s">
        <v>351</v>
      </c>
      <c r="D9" s="306" t="s">
        <v>354</v>
      </c>
    </row>
    <row r="10" spans="1:4" ht="19.5" customHeight="1" x14ac:dyDescent="0.25">
      <c r="A10" s="386" t="s">
        <v>382</v>
      </c>
      <c r="B10" s="386" t="s">
        <v>383</v>
      </c>
      <c r="C10" s="289" t="s">
        <v>384</v>
      </c>
      <c r="D10" s="307" t="s">
        <v>386</v>
      </c>
    </row>
    <row r="11" spans="1:4" ht="31.5" x14ac:dyDescent="0.25">
      <c r="A11" s="398"/>
      <c r="B11" s="398"/>
      <c r="C11" s="289"/>
      <c r="D11" s="307" t="s">
        <v>387</v>
      </c>
    </row>
    <row r="12" spans="1:4" ht="32.25" thickBot="1" x14ac:dyDescent="0.3">
      <c r="A12" s="387"/>
      <c r="B12" s="387"/>
      <c r="C12" s="281" t="s">
        <v>385</v>
      </c>
      <c r="D12" s="302"/>
    </row>
    <row r="13" spans="1:4" ht="32.25" thickBot="1" x14ac:dyDescent="0.3">
      <c r="A13" s="282" t="s">
        <v>388</v>
      </c>
      <c r="B13" s="281" t="s">
        <v>389</v>
      </c>
      <c r="C13" s="281" t="s">
        <v>390</v>
      </c>
      <c r="D13" s="306" t="s">
        <v>391</v>
      </c>
    </row>
    <row r="14" spans="1:4" ht="32.25" thickBot="1" x14ac:dyDescent="0.3">
      <c r="A14" s="282" t="s">
        <v>392</v>
      </c>
      <c r="B14" s="281" t="s">
        <v>393</v>
      </c>
      <c r="C14" s="281" t="s">
        <v>394</v>
      </c>
      <c r="D14" s="306" t="s">
        <v>395</v>
      </c>
    </row>
    <row r="15" spans="1:4" ht="32.25" thickBot="1" x14ac:dyDescent="0.3">
      <c r="A15" s="282" t="s">
        <v>396</v>
      </c>
      <c r="B15" s="281" t="s">
        <v>397</v>
      </c>
      <c r="C15" s="281" t="s">
        <v>398</v>
      </c>
      <c r="D15" s="306" t="s">
        <v>399</v>
      </c>
    </row>
    <row r="16" spans="1:4" ht="32.25" thickBot="1" x14ac:dyDescent="0.3">
      <c r="A16" s="282" t="s">
        <v>400</v>
      </c>
      <c r="B16" s="290" t="s">
        <v>401</v>
      </c>
      <c r="C16" s="281" t="s">
        <v>402</v>
      </c>
      <c r="D16" s="306" t="s">
        <v>403</v>
      </c>
    </row>
    <row r="17" spans="1:4" ht="32.25" thickBot="1" x14ac:dyDescent="0.3">
      <c r="A17" s="282" t="s">
        <v>404</v>
      </c>
      <c r="B17" s="281" t="s">
        <v>405</v>
      </c>
      <c r="C17" s="281" t="s">
        <v>406</v>
      </c>
      <c r="D17" s="306" t="s">
        <v>407</v>
      </c>
    </row>
    <row r="18" spans="1:4" ht="19.5" customHeight="1" thickBot="1" x14ac:dyDescent="0.3">
      <c r="A18" s="282" t="s">
        <v>408</v>
      </c>
      <c r="B18" s="281" t="s">
        <v>409</v>
      </c>
      <c r="C18" s="281" t="s">
        <v>410</v>
      </c>
      <c r="D18" s="306" t="s">
        <v>411</v>
      </c>
    </row>
    <row r="19" spans="1:4" ht="22.5" customHeight="1" thickBot="1" x14ac:dyDescent="0.3">
      <c r="A19" s="271" t="s">
        <v>412</v>
      </c>
      <c r="B19" s="281" t="s">
        <v>413</v>
      </c>
      <c r="C19" s="291" t="s">
        <v>414</v>
      </c>
      <c r="D19" s="306" t="s">
        <v>415</v>
      </c>
    </row>
    <row r="20" spans="1:4" ht="15.75" hidden="1" customHeight="1" x14ac:dyDescent="0.25">
      <c r="A20" s="165"/>
      <c r="B20" s="169"/>
      <c r="C20" s="165"/>
      <c r="D20" s="165"/>
    </row>
    <row r="21" spans="1:4" ht="31.5" x14ac:dyDescent="0.25">
      <c r="A21" s="284" t="s">
        <v>416</v>
      </c>
      <c r="B21" s="289" t="s">
        <v>417</v>
      </c>
      <c r="C21" s="289" t="s">
        <v>398</v>
      </c>
      <c r="D21" s="307" t="s">
        <v>418</v>
      </c>
    </row>
    <row r="22" spans="1:4" ht="63.75" thickBot="1" x14ac:dyDescent="0.3">
      <c r="A22" s="315" t="s">
        <v>456</v>
      </c>
      <c r="B22" s="315" t="s">
        <v>458</v>
      </c>
      <c r="C22" s="315" t="s">
        <v>333</v>
      </c>
      <c r="D22" s="308" t="s">
        <v>457</v>
      </c>
    </row>
    <row r="23" spans="1:4" ht="14.45" customHeight="1" x14ac:dyDescent="0.25">
      <c r="A23" s="415" t="s">
        <v>449</v>
      </c>
      <c r="B23" s="415" t="s">
        <v>450</v>
      </c>
      <c r="C23" s="415" t="s">
        <v>451</v>
      </c>
      <c r="D23" s="309" t="s">
        <v>452</v>
      </c>
    </row>
    <row r="24" spans="1:4" ht="31.5" x14ac:dyDescent="0.25">
      <c r="A24" s="415"/>
      <c r="B24" s="415"/>
      <c r="C24" s="415"/>
      <c r="D24" s="310" t="s">
        <v>453</v>
      </c>
    </row>
    <row r="25" spans="1:4" ht="47.25" x14ac:dyDescent="0.25">
      <c r="A25" s="415"/>
      <c r="B25" s="415"/>
      <c r="C25" s="415"/>
      <c r="D25" s="314" t="s">
        <v>454</v>
      </c>
    </row>
    <row r="26" spans="1:4" ht="15" customHeight="1" x14ac:dyDescent="0.25">
      <c r="A26" s="415"/>
      <c r="B26" s="415"/>
      <c r="C26" s="415"/>
      <c r="D26" s="314" t="s">
        <v>455</v>
      </c>
    </row>
    <row r="27" spans="1:4" ht="63" x14ac:dyDescent="0.25">
      <c r="A27" s="300" t="s">
        <v>484</v>
      </c>
      <c r="B27" s="300" t="s">
        <v>485</v>
      </c>
      <c r="C27" s="300" t="s">
        <v>486</v>
      </c>
      <c r="D27" s="300" t="s">
        <v>399</v>
      </c>
    </row>
    <row r="28" spans="1:4" ht="47.25" x14ac:dyDescent="0.25">
      <c r="A28" s="415" t="s">
        <v>487</v>
      </c>
      <c r="B28" s="415" t="s">
        <v>488</v>
      </c>
      <c r="C28" s="415" t="s">
        <v>489</v>
      </c>
      <c r="D28" s="304" t="s">
        <v>490</v>
      </c>
    </row>
    <row r="29" spans="1:4" ht="31.5" x14ac:dyDescent="0.25">
      <c r="A29" s="416"/>
      <c r="B29" s="416"/>
      <c r="C29" s="416"/>
      <c r="D29" s="304" t="s">
        <v>491</v>
      </c>
    </row>
    <row r="30" spans="1:4" ht="48" thickBot="1" x14ac:dyDescent="0.3">
      <c r="A30" s="300" t="s">
        <v>492</v>
      </c>
      <c r="B30" s="300" t="s">
        <v>450</v>
      </c>
      <c r="C30" s="300" t="s">
        <v>451</v>
      </c>
      <c r="D30" s="300" t="s">
        <v>497</v>
      </c>
    </row>
    <row r="31" spans="1:4" ht="31.5" x14ac:dyDescent="0.25">
      <c r="A31" s="417" t="s">
        <v>493</v>
      </c>
      <c r="B31" s="417" t="s">
        <v>494</v>
      </c>
      <c r="C31" s="417" t="s">
        <v>451</v>
      </c>
      <c r="D31" s="303" t="s">
        <v>495</v>
      </c>
    </row>
    <row r="32" spans="1:4" ht="15" customHeight="1" thickBot="1" x14ac:dyDescent="0.3">
      <c r="A32" s="418"/>
      <c r="B32" s="418"/>
      <c r="C32" s="418"/>
      <c r="D32" s="305" t="s">
        <v>496</v>
      </c>
    </row>
    <row r="33" spans="1:4" ht="18.75" customHeight="1" x14ac:dyDescent="0.25">
      <c r="A33" s="141" t="s">
        <v>238</v>
      </c>
      <c r="B33" s="153"/>
      <c r="C33" s="141"/>
      <c r="D33" s="141"/>
    </row>
    <row r="34" spans="1:4" ht="14.25" customHeight="1" x14ac:dyDescent="0.25">
      <c r="A34" s="284" t="s">
        <v>355</v>
      </c>
      <c r="B34" s="289" t="s">
        <v>356</v>
      </c>
      <c r="C34" s="278" t="s">
        <v>357</v>
      </c>
      <c r="D34" s="307" t="s">
        <v>358</v>
      </c>
    </row>
    <row r="35" spans="1:4" ht="48" thickBot="1" x14ac:dyDescent="0.3">
      <c r="A35" s="300" t="s">
        <v>459</v>
      </c>
      <c r="B35" s="300" t="s">
        <v>460</v>
      </c>
      <c r="C35" s="300" t="s">
        <v>461</v>
      </c>
      <c r="D35" s="300" t="s">
        <v>462</v>
      </c>
    </row>
    <row r="36" spans="1:4" ht="47.25" x14ac:dyDescent="0.25">
      <c r="A36" s="417" t="s">
        <v>459</v>
      </c>
      <c r="B36" s="417" t="s">
        <v>460</v>
      </c>
      <c r="C36" s="417" t="s">
        <v>461</v>
      </c>
      <c r="D36" s="303" t="s">
        <v>498</v>
      </c>
    </row>
    <row r="37" spans="1:4" ht="32.25" thickBot="1" x14ac:dyDescent="0.3">
      <c r="A37" s="418"/>
      <c r="B37" s="418"/>
      <c r="C37" s="418"/>
      <c r="D37" s="305" t="s">
        <v>499</v>
      </c>
    </row>
    <row r="38" spans="1:4" ht="15.75" x14ac:dyDescent="0.25">
      <c r="A38" s="300"/>
      <c r="B38" s="300"/>
      <c r="C38" s="300"/>
      <c r="D38" s="300"/>
    </row>
    <row r="39" spans="1:4" ht="15.75" x14ac:dyDescent="0.25">
      <c r="A39" s="300"/>
      <c r="B39" s="300"/>
      <c r="C39" s="300"/>
      <c r="D39" s="300"/>
    </row>
    <row r="40" spans="1:4" ht="18.75" x14ac:dyDescent="0.25">
      <c r="A40" s="141" t="s">
        <v>234</v>
      </c>
      <c r="B40" s="153"/>
      <c r="C40" s="141"/>
      <c r="D40" s="141"/>
    </row>
    <row r="41" spans="1:4" ht="16.5" thickBot="1" x14ac:dyDescent="0.3">
      <c r="A41" s="282" t="s">
        <v>419</v>
      </c>
      <c r="B41" s="276" t="s">
        <v>420</v>
      </c>
      <c r="C41" s="281" t="s">
        <v>410</v>
      </c>
      <c r="D41" s="306" t="s">
        <v>421</v>
      </c>
    </row>
    <row r="42" spans="1:4" ht="32.25" thickBot="1" x14ac:dyDescent="0.3">
      <c r="A42" s="282" t="s">
        <v>422</v>
      </c>
      <c r="B42" s="292" t="s">
        <v>423</v>
      </c>
      <c r="C42" s="281" t="s">
        <v>424</v>
      </c>
      <c r="D42" s="306" t="s">
        <v>427</v>
      </c>
    </row>
    <row r="43" spans="1:4" ht="32.25" thickBot="1" x14ac:dyDescent="0.3">
      <c r="A43" s="282" t="s">
        <v>425</v>
      </c>
      <c r="B43" s="292" t="s">
        <v>423</v>
      </c>
      <c r="C43" s="281" t="s">
        <v>424</v>
      </c>
      <c r="D43" s="306" t="s">
        <v>427</v>
      </c>
    </row>
    <row r="44" spans="1:4" ht="32.25" thickBot="1" x14ac:dyDescent="0.3">
      <c r="A44" s="293" t="s">
        <v>426</v>
      </c>
      <c r="B44" s="292" t="s">
        <v>423</v>
      </c>
      <c r="C44" s="281" t="s">
        <v>424</v>
      </c>
      <c r="D44" s="306" t="s">
        <v>427</v>
      </c>
    </row>
    <row r="45" spans="1:4" ht="47.25" x14ac:dyDescent="0.25">
      <c r="A45" s="421" t="s">
        <v>463</v>
      </c>
      <c r="B45" s="421" t="s">
        <v>464</v>
      </c>
      <c r="C45" s="421" t="s">
        <v>465</v>
      </c>
      <c r="D45" s="303" t="s">
        <v>466</v>
      </c>
    </row>
    <row r="46" spans="1:4" ht="32.25" thickBot="1" x14ac:dyDescent="0.3">
      <c r="A46" s="422"/>
      <c r="B46" s="422"/>
      <c r="C46" s="422"/>
      <c r="D46" s="304" t="s">
        <v>467</v>
      </c>
    </row>
    <row r="47" spans="1:4" ht="15.75" x14ac:dyDescent="0.25">
      <c r="A47" s="417" t="s">
        <v>500</v>
      </c>
      <c r="B47" s="419" t="s">
        <v>501</v>
      </c>
      <c r="C47" s="417" t="s">
        <v>502</v>
      </c>
      <c r="D47" s="303" t="s">
        <v>503</v>
      </c>
    </row>
    <row r="48" spans="1:4" ht="16.5" thickBot="1" x14ac:dyDescent="0.3">
      <c r="A48" s="418"/>
      <c r="B48" s="420"/>
      <c r="C48" s="418"/>
      <c r="D48" s="305" t="s">
        <v>504</v>
      </c>
    </row>
    <row r="49" spans="1:4" ht="15.75" x14ac:dyDescent="0.25">
      <c r="A49" s="417" t="s">
        <v>505</v>
      </c>
      <c r="B49" s="417" t="s">
        <v>506</v>
      </c>
      <c r="C49" s="417" t="s">
        <v>507</v>
      </c>
      <c r="D49" s="304" t="s">
        <v>508</v>
      </c>
    </row>
    <row r="50" spans="1:4" ht="16.5" thickBot="1" x14ac:dyDescent="0.3">
      <c r="A50" s="418"/>
      <c r="B50" s="418"/>
      <c r="C50" s="418"/>
      <c r="D50" s="305" t="s">
        <v>509</v>
      </c>
    </row>
    <row r="51" spans="1:4" ht="15.75" x14ac:dyDescent="0.25">
      <c r="A51" s="417" t="s">
        <v>510</v>
      </c>
      <c r="B51" s="417" t="s">
        <v>511</v>
      </c>
      <c r="C51" s="417" t="s">
        <v>512</v>
      </c>
      <c r="D51" s="304" t="s">
        <v>508</v>
      </c>
    </row>
    <row r="52" spans="1:4" ht="16.5" thickBot="1" x14ac:dyDescent="0.3">
      <c r="A52" s="418"/>
      <c r="B52" s="418"/>
      <c r="C52" s="418"/>
      <c r="D52" s="305" t="s">
        <v>509</v>
      </c>
    </row>
    <row r="53" spans="1:4" ht="30.6" customHeight="1" x14ac:dyDescent="0.25">
      <c r="A53" s="417" t="s">
        <v>513</v>
      </c>
      <c r="B53" s="417" t="s">
        <v>514</v>
      </c>
      <c r="C53" s="417" t="s">
        <v>515</v>
      </c>
      <c r="D53" s="304" t="s">
        <v>516</v>
      </c>
    </row>
    <row r="54" spans="1:4" ht="16.5" thickBot="1" x14ac:dyDescent="0.3">
      <c r="A54" s="418"/>
      <c r="B54" s="418"/>
      <c r="C54" s="418"/>
      <c r="D54" s="305" t="s">
        <v>509</v>
      </c>
    </row>
    <row r="55" spans="1:4" ht="15.6" customHeight="1" x14ac:dyDescent="0.25">
      <c r="A55" s="417" t="s">
        <v>517</v>
      </c>
      <c r="B55" s="417" t="s">
        <v>518</v>
      </c>
      <c r="C55" s="417" t="s">
        <v>519</v>
      </c>
      <c r="D55" s="304" t="s">
        <v>516</v>
      </c>
    </row>
    <row r="56" spans="1:4" ht="16.5" thickBot="1" x14ac:dyDescent="0.3">
      <c r="A56" s="418"/>
      <c r="B56" s="418"/>
      <c r="C56" s="418"/>
      <c r="D56" s="305" t="s">
        <v>509</v>
      </c>
    </row>
    <row r="57" spans="1:4" ht="15.6" customHeight="1" x14ac:dyDescent="0.25">
      <c r="A57" s="316"/>
      <c r="B57" s="138"/>
      <c r="C57" s="299"/>
      <c r="D57" s="317"/>
    </row>
    <row r="58" spans="1:4" ht="27.6" customHeight="1" x14ac:dyDescent="0.25">
      <c r="A58" s="316"/>
      <c r="B58" s="138"/>
      <c r="C58" s="299"/>
      <c r="D58" s="317"/>
    </row>
    <row r="59" spans="1:4" ht="15.6" customHeight="1" x14ac:dyDescent="0.25">
      <c r="A59" s="141" t="s">
        <v>240</v>
      </c>
      <c r="B59" s="153"/>
      <c r="C59" s="141"/>
      <c r="D59" s="141"/>
    </row>
    <row r="60" spans="1:4" ht="32.25" thickBot="1" x14ac:dyDescent="0.3">
      <c r="A60" s="282" t="s">
        <v>359</v>
      </c>
      <c r="B60" s="276" t="s">
        <v>360</v>
      </c>
      <c r="C60" s="276" t="s">
        <v>351</v>
      </c>
      <c r="D60" s="306" t="s">
        <v>361</v>
      </c>
    </row>
    <row r="61" spans="1:4" ht="47.25" x14ac:dyDescent="0.25">
      <c r="A61" s="284" t="s">
        <v>362</v>
      </c>
      <c r="B61" s="277">
        <v>43969</v>
      </c>
      <c r="C61" s="278" t="s">
        <v>363</v>
      </c>
      <c r="D61" s="307" t="s">
        <v>364</v>
      </c>
    </row>
    <row r="62" spans="1:4" ht="47.25" x14ac:dyDescent="0.25">
      <c r="A62" s="300" t="s">
        <v>468</v>
      </c>
      <c r="B62" s="300" t="s">
        <v>469</v>
      </c>
      <c r="C62" s="300" t="s">
        <v>470</v>
      </c>
      <c r="D62" s="300" t="s">
        <v>427</v>
      </c>
    </row>
    <row r="63" spans="1:4" ht="110.25" x14ac:dyDescent="0.25">
      <c r="A63" s="300" t="s">
        <v>479</v>
      </c>
      <c r="B63" s="311" t="s">
        <v>480</v>
      </c>
      <c r="C63" s="300" t="s">
        <v>471</v>
      </c>
      <c r="D63" s="300" t="s">
        <v>462</v>
      </c>
    </row>
    <row r="64" spans="1:4" ht="15.75" x14ac:dyDescent="0.25">
      <c r="A64" s="415" t="s">
        <v>472</v>
      </c>
      <c r="B64" s="312" t="s">
        <v>481</v>
      </c>
      <c r="C64" s="415" t="s">
        <v>475</v>
      </c>
      <c r="D64" s="415" t="s">
        <v>476</v>
      </c>
    </row>
    <row r="65" spans="1:4" ht="15.75" x14ac:dyDescent="0.25">
      <c r="A65" s="415"/>
      <c r="B65" s="301" t="s">
        <v>473</v>
      </c>
      <c r="C65" s="415"/>
      <c r="D65" s="415"/>
    </row>
    <row r="66" spans="1:4" ht="47.25" x14ac:dyDescent="0.25">
      <c r="A66" s="415"/>
      <c r="B66" s="301" t="s">
        <v>474</v>
      </c>
      <c r="C66" s="415"/>
      <c r="D66" s="415"/>
    </row>
    <row r="67" spans="1:4" ht="47.25" x14ac:dyDescent="0.25">
      <c r="A67" s="300" t="s">
        <v>477</v>
      </c>
      <c r="B67" s="313" t="s">
        <v>482</v>
      </c>
      <c r="C67" s="300" t="s">
        <v>478</v>
      </c>
      <c r="D67" s="300" t="s">
        <v>483</v>
      </c>
    </row>
    <row r="68" spans="1:4" ht="63" x14ac:dyDescent="0.25">
      <c r="A68" s="300" t="s">
        <v>520</v>
      </c>
      <c r="B68" s="300" t="s">
        <v>521</v>
      </c>
      <c r="C68" s="300" t="s">
        <v>522</v>
      </c>
      <c r="D68" s="300" t="s">
        <v>523</v>
      </c>
    </row>
    <row r="69" spans="1:4" ht="31.9" customHeight="1" x14ac:dyDescent="0.25">
      <c r="A69" s="415" t="s">
        <v>524</v>
      </c>
      <c r="B69" s="415" t="s">
        <v>494</v>
      </c>
      <c r="C69" s="415" t="s">
        <v>525</v>
      </c>
      <c r="D69" s="301" t="s">
        <v>526</v>
      </c>
    </row>
    <row r="70" spans="1:4" ht="15" customHeight="1" x14ac:dyDescent="0.25">
      <c r="A70" s="415"/>
      <c r="B70" s="415"/>
      <c r="C70" s="415"/>
      <c r="D70" s="301" t="s">
        <v>527</v>
      </c>
    </row>
    <row r="71" spans="1:4" ht="17.25" customHeight="1" x14ac:dyDescent="0.25">
      <c r="A71" s="318"/>
      <c r="B71" s="319"/>
      <c r="C71" s="318"/>
      <c r="D71" s="165"/>
    </row>
    <row r="72" spans="1:4" ht="17.25" customHeight="1" x14ac:dyDescent="0.25">
      <c r="A72" s="165"/>
      <c r="B72" s="165"/>
      <c r="C72" s="165"/>
      <c r="D72" s="165"/>
    </row>
    <row r="73" spans="1:4" ht="18.75" customHeight="1" x14ac:dyDescent="0.25">
      <c r="A73" s="165"/>
      <c r="B73" s="165"/>
      <c r="C73" s="165"/>
      <c r="D73" s="165"/>
    </row>
    <row r="74" spans="1:4" ht="16.5" customHeight="1" x14ac:dyDescent="0.25">
      <c r="A74" s="165"/>
      <c r="B74" s="169"/>
      <c r="C74" s="165"/>
      <c r="D74" s="165"/>
    </row>
    <row r="75" spans="1:4" ht="16.5" customHeight="1" x14ac:dyDescent="0.25">
      <c r="A75" s="165"/>
      <c r="B75" s="169"/>
      <c r="C75" s="165"/>
      <c r="D75" s="165"/>
    </row>
    <row r="76" spans="1:4" ht="18" customHeight="1" x14ac:dyDescent="0.25">
      <c r="A76" s="165"/>
      <c r="B76" s="166"/>
      <c r="C76" s="165"/>
      <c r="D76" s="165"/>
    </row>
    <row r="77" spans="1:4" ht="16.5" customHeight="1" x14ac:dyDescent="0.25">
      <c r="A77" s="165"/>
      <c r="B77" s="169"/>
      <c r="C77" s="165"/>
      <c r="D77" s="165"/>
    </row>
    <row r="78" spans="1:4" ht="18.75" customHeight="1" x14ac:dyDescent="0.25">
      <c r="A78" s="165"/>
      <c r="B78" s="165"/>
      <c r="C78" s="165"/>
      <c r="D78" s="165"/>
    </row>
    <row r="79" spans="1:4" ht="18" customHeight="1" x14ac:dyDescent="0.25">
      <c r="A79" s="165"/>
      <c r="B79" s="165"/>
      <c r="C79" s="165"/>
      <c r="D79" s="165"/>
    </row>
    <row r="80" spans="1:4" ht="19.5" customHeight="1" x14ac:dyDescent="0.25">
      <c r="A80" s="165"/>
      <c r="B80" s="165"/>
      <c r="C80" s="165"/>
      <c r="D80" s="165"/>
    </row>
    <row r="81" spans="1:4" ht="16.5" customHeight="1" x14ac:dyDescent="0.25">
      <c r="A81" s="165"/>
      <c r="B81" s="165"/>
      <c r="C81" s="165"/>
      <c r="D81" s="165"/>
    </row>
    <row r="82" spans="1:4" ht="19.5" customHeight="1" x14ac:dyDescent="0.25">
      <c r="A82" s="165"/>
      <c r="B82" s="165"/>
      <c r="C82" s="165"/>
      <c r="D82" s="165"/>
    </row>
    <row r="83" spans="1:4" ht="18.75" customHeight="1" x14ac:dyDescent="0.25">
      <c r="A83" s="165"/>
      <c r="B83" s="169"/>
      <c r="C83" s="165"/>
      <c r="D83" s="165"/>
    </row>
    <row r="84" spans="1:4" ht="18" customHeight="1" x14ac:dyDescent="0.25">
      <c r="A84" s="165"/>
      <c r="B84" s="169"/>
      <c r="C84" s="165"/>
      <c r="D84" s="165"/>
    </row>
    <row r="85" spans="1:4" ht="15" customHeight="1" x14ac:dyDescent="0.25">
      <c r="A85" s="165"/>
      <c r="B85" s="169"/>
      <c r="C85" s="165"/>
      <c r="D85" s="165"/>
    </row>
    <row r="86" spans="1:4" ht="18.75" x14ac:dyDescent="0.25">
      <c r="A86" s="141" t="s">
        <v>235</v>
      </c>
      <c r="B86" s="153"/>
      <c r="C86" s="141"/>
      <c r="D86" s="141"/>
    </row>
    <row r="87" spans="1:4" ht="48" thickBot="1" x14ac:dyDescent="0.3">
      <c r="A87" s="274" t="s">
        <v>365</v>
      </c>
      <c r="B87" s="275">
        <v>43898</v>
      </c>
      <c r="C87" s="276" t="s">
        <v>351</v>
      </c>
      <c r="D87" s="306" t="s">
        <v>366</v>
      </c>
    </row>
    <row r="88" spans="1:4" ht="32.25" thickBot="1" x14ac:dyDescent="0.3">
      <c r="A88" s="274" t="s">
        <v>367</v>
      </c>
      <c r="B88" s="281" t="s">
        <v>368</v>
      </c>
      <c r="C88" s="276" t="s">
        <v>351</v>
      </c>
      <c r="D88" s="306" t="s">
        <v>369</v>
      </c>
    </row>
    <row r="89" spans="1:4" ht="63.75" thickBot="1" x14ac:dyDescent="0.3">
      <c r="A89" s="274" t="s">
        <v>370</v>
      </c>
      <c r="B89" s="281" t="s">
        <v>368</v>
      </c>
      <c r="C89" s="276" t="s">
        <v>351</v>
      </c>
      <c r="D89" s="306" t="s">
        <v>371</v>
      </c>
    </row>
    <row r="90" spans="1:4" ht="31.5" x14ac:dyDescent="0.25">
      <c r="A90" s="284" t="s">
        <v>372</v>
      </c>
      <c r="B90" s="289" t="s">
        <v>373</v>
      </c>
      <c r="C90" s="322" t="s">
        <v>351</v>
      </c>
      <c r="D90" s="307" t="s">
        <v>374</v>
      </c>
    </row>
    <row r="91" spans="1:4" ht="47.25" x14ac:dyDescent="0.25">
      <c r="A91" s="415" t="s">
        <v>528</v>
      </c>
      <c r="B91" s="415" t="s">
        <v>529</v>
      </c>
      <c r="C91" s="301" t="s">
        <v>530</v>
      </c>
      <c r="D91" s="415" t="s">
        <v>532</v>
      </c>
    </row>
    <row r="92" spans="1:4" ht="31.5" x14ac:dyDescent="0.25">
      <c r="A92" s="415"/>
      <c r="B92" s="415"/>
      <c r="C92" s="321" t="s">
        <v>531</v>
      </c>
      <c r="D92" s="415"/>
    </row>
    <row r="93" spans="1:4" ht="47.25" x14ac:dyDescent="0.25">
      <c r="A93" s="415" t="s">
        <v>533</v>
      </c>
      <c r="B93" s="415" t="s">
        <v>534</v>
      </c>
      <c r="C93" s="301" t="s">
        <v>530</v>
      </c>
      <c r="D93" s="415" t="s">
        <v>536</v>
      </c>
    </row>
    <row r="94" spans="1:4" ht="31.5" x14ac:dyDescent="0.25">
      <c r="A94" s="415"/>
      <c r="B94" s="415"/>
      <c r="C94" s="301" t="s">
        <v>535</v>
      </c>
      <c r="D94" s="415"/>
    </row>
    <row r="95" spans="1:4" ht="15" customHeight="1" x14ac:dyDescent="0.25">
      <c r="A95" s="320"/>
      <c r="B95" s="320"/>
      <c r="C95" s="170"/>
      <c r="D95" s="318"/>
    </row>
    <row r="96" spans="1:4" ht="15" customHeight="1" x14ac:dyDescent="0.25">
      <c r="A96" s="165"/>
      <c r="B96" s="169"/>
      <c r="C96" s="165"/>
      <c r="D96" s="165"/>
    </row>
    <row r="97" spans="1:4" ht="18" customHeight="1" x14ac:dyDescent="0.25">
      <c r="A97" s="180"/>
      <c r="B97" s="170"/>
      <c r="C97" s="170"/>
      <c r="D97" s="165"/>
    </row>
    <row r="98" spans="1:4" ht="15" customHeight="1" x14ac:dyDescent="0.25">
      <c r="A98" s="165"/>
      <c r="B98" s="169"/>
      <c r="C98" s="165"/>
      <c r="D98" s="165"/>
    </row>
    <row r="99" spans="1:4" ht="17.25" customHeight="1" x14ac:dyDescent="0.25">
      <c r="A99" s="170"/>
      <c r="B99" s="170"/>
      <c r="C99" s="170"/>
      <c r="D99" s="165"/>
    </row>
    <row r="100" spans="1:4" ht="14.25" customHeight="1" x14ac:dyDescent="0.25">
      <c r="A100" s="170"/>
      <c r="B100" s="179"/>
      <c r="C100" s="170"/>
      <c r="D100" s="165"/>
    </row>
    <row r="101" spans="1:4" ht="16.5" customHeight="1" x14ac:dyDescent="0.25">
      <c r="A101" s="170"/>
      <c r="B101" s="170"/>
      <c r="C101" s="170"/>
      <c r="D101" s="165"/>
    </row>
    <row r="102" spans="1:4" ht="17.25" customHeight="1" x14ac:dyDescent="0.25">
      <c r="A102" s="165"/>
      <c r="B102" s="169"/>
      <c r="C102" s="165"/>
      <c r="D102" s="165"/>
    </row>
    <row r="103" spans="1:4" ht="17.25" customHeight="1" x14ac:dyDescent="0.25">
      <c r="A103" s="165"/>
      <c r="B103" s="169"/>
      <c r="C103" s="165"/>
      <c r="D103" s="165"/>
    </row>
    <row r="104" spans="1:4" ht="14.25" customHeight="1" x14ac:dyDescent="0.25">
      <c r="A104" s="165"/>
      <c r="B104" s="169"/>
      <c r="C104" s="165"/>
      <c r="D104" s="165"/>
    </row>
  </sheetData>
  <sheetProtection sort="0" autoFilter="0" pivotTables="0"/>
  <mergeCells count="45">
    <mergeCell ref="A23:A26"/>
    <mergeCell ref="B23:B26"/>
    <mergeCell ref="C23:C26"/>
    <mergeCell ref="A1:D1"/>
    <mergeCell ref="A10:A12"/>
    <mergeCell ref="B10:B12"/>
    <mergeCell ref="A45:A46"/>
    <mergeCell ref="B45:B46"/>
    <mergeCell ref="C45:C46"/>
    <mergeCell ref="A64:A66"/>
    <mergeCell ref="C64:C66"/>
    <mergeCell ref="A51:A52"/>
    <mergeCell ref="B51:B52"/>
    <mergeCell ref="C51:C52"/>
    <mergeCell ref="A53:A54"/>
    <mergeCell ref="B53:B54"/>
    <mergeCell ref="C53:C54"/>
    <mergeCell ref="A55:A56"/>
    <mergeCell ref="B55:B56"/>
    <mergeCell ref="C55:C56"/>
    <mergeCell ref="D64:D66"/>
    <mergeCell ref="A28:A29"/>
    <mergeCell ref="B28:B29"/>
    <mergeCell ref="C28:C29"/>
    <mergeCell ref="A31:A32"/>
    <mergeCell ref="B31:B32"/>
    <mergeCell ref="C31:C32"/>
    <mergeCell ref="A36:A37"/>
    <mergeCell ref="B36:B37"/>
    <mergeCell ref="C36:C37"/>
    <mergeCell ref="A47:A48"/>
    <mergeCell ref="B47:B48"/>
    <mergeCell ref="C47:C48"/>
    <mergeCell ref="A49:A50"/>
    <mergeCell ref="B49:B50"/>
    <mergeCell ref="C49:C50"/>
    <mergeCell ref="D91:D92"/>
    <mergeCell ref="A93:A94"/>
    <mergeCell ref="B93:B94"/>
    <mergeCell ref="D93:D94"/>
    <mergeCell ref="A69:A70"/>
    <mergeCell ref="B69:B70"/>
    <mergeCell ref="C69:C70"/>
    <mergeCell ref="A91:A92"/>
    <mergeCell ref="B91:B92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BreakPreview" zoomScaleNormal="100" zoomScaleSheetLayoutView="100" workbookViewId="0">
      <selection activeCell="A4" sqref="A4:E16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5" width="19.85546875" customWidth="1"/>
  </cols>
  <sheetData>
    <row r="1" spans="1:5" ht="18.75" x14ac:dyDescent="0.25">
      <c r="A1" s="424" t="s">
        <v>163</v>
      </c>
      <c r="B1" s="424"/>
      <c r="C1" s="424"/>
      <c r="D1" s="204"/>
      <c r="E1" s="204"/>
    </row>
    <row r="2" spans="1:5" ht="18.75" x14ac:dyDescent="0.25">
      <c r="A2" s="402" t="s">
        <v>164</v>
      </c>
      <c r="B2" s="402"/>
      <c r="C2" s="402"/>
      <c r="D2" s="195"/>
      <c r="E2" s="195"/>
    </row>
    <row r="3" spans="1:5" ht="75.75" customHeight="1" x14ac:dyDescent="0.25">
      <c r="A3" s="198" t="s">
        <v>165</v>
      </c>
      <c r="B3" s="203" t="s">
        <v>243</v>
      </c>
      <c r="C3" s="201" t="s">
        <v>244</v>
      </c>
      <c r="D3" s="198" t="s">
        <v>245</v>
      </c>
      <c r="E3" s="198" t="s">
        <v>246</v>
      </c>
    </row>
    <row r="4" spans="1:5" ht="18.75" x14ac:dyDescent="0.3">
      <c r="A4" s="69" t="s">
        <v>166</v>
      </c>
      <c r="B4" s="72"/>
      <c r="C4" s="154"/>
      <c r="D4" s="73"/>
      <c r="E4" s="73"/>
    </row>
    <row r="5" spans="1:5" ht="18.75" x14ac:dyDescent="0.25">
      <c r="A5" s="67" t="s">
        <v>167</v>
      </c>
      <c r="B5" s="100"/>
      <c r="C5" s="113"/>
      <c r="D5" s="122"/>
      <c r="E5" s="122"/>
    </row>
    <row r="6" spans="1:5" ht="56.25" x14ac:dyDescent="0.25">
      <c r="A6" s="30" t="s">
        <v>168</v>
      </c>
      <c r="B6" s="298" t="s">
        <v>428</v>
      </c>
      <c r="C6" s="99"/>
      <c r="D6" s="100"/>
      <c r="E6" s="100"/>
    </row>
    <row r="7" spans="1:5" ht="37.5" x14ac:dyDescent="0.25">
      <c r="A7" s="30" t="s">
        <v>169</v>
      </c>
      <c r="B7" s="298" t="s">
        <v>429</v>
      </c>
      <c r="C7" s="99">
        <v>2564</v>
      </c>
      <c r="D7" s="100"/>
      <c r="E7" s="100"/>
    </row>
    <row r="8" spans="1:5" ht="38.25" thickBot="1" x14ac:dyDescent="0.3">
      <c r="A8" s="30" t="s">
        <v>170</v>
      </c>
      <c r="B8" s="297" t="s">
        <v>430</v>
      </c>
      <c r="C8" s="294" t="s">
        <v>431</v>
      </c>
      <c r="D8" s="283" t="s">
        <v>432</v>
      </c>
      <c r="E8" s="286" t="s">
        <v>433</v>
      </c>
    </row>
    <row r="9" spans="1:5" ht="18.75" x14ac:dyDescent="0.25">
      <c r="A9" s="67" t="s">
        <v>171</v>
      </c>
      <c r="B9" s="268"/>
      <c r="C9" s="99"/>
      <c r="D9" s="100"/>
      <c r="E9" s="100"/>
    </row>
    <row r="10" spans="1:5" ht="19.5" thickBot="1" x14ac:dyDescent="0.3">
      <c r="A10" s="30" t="s">
        <v>172</v>
      </c>
      <c r="B10" s="286" t="s">
        <v>434</v>
      </c>
      <c r="C10" s="295" t="s">
        <v>435</v>
      </c>
      <c r="D10" s="283" t="s">
        <v>436</v>
      </c>
      <c r="E10" s="286" t="s">
        <v>436</v>
      </c>
    </row>
    <row r="11" spans="1:5" ht="19.5" thickBot="1" x14ac:dyDescent="0.3">
      <c r="A11" s="30" t="s">
        <v>173</v>
      </c>
      <c r="B11" s="297" t="s">
        <v>437</v>
      </c>
      <c r="C11" s="294" t="s">
        <v>438</v>
      </c>
      <c r="D11" s="283" t="s">
        <v>439</v>
      </c>
      <c r="E11" s="286" t="s">
        <v>440</v>
      </c>
    </row>
    <row r="12" spans="1:5" ht="38.25" thickBot="1" x14ac:dyDescent="0.3">
      <c r="A12" s="70" t="s">
        <v>199</v>
      </c>
      <c r="B12" s="296" t="s">
        <v>441</v>
      </c>
      <c r="C12" s="295" t="s">
        <v>442</v>
      </c>
      <c r="D12" s="283" t="s">
        <v>443</v>
      </c>
      <c r="E12" s="286" t="s">
        <v>444</v>
      </c>
    </row>
    <row r="13" spans="1:5" ht="19.5" thickBot="1" x14ac:dyDescent="0.3">
      <c r="A13" s="74" t="s">
        <v>174</v>
      </c>
      <c r="B13" s="286" t="s">
        <v>445</v>
      </c>
      <c r="C13" s="295" t="s">
        <v>446</v>
      </c>
      <c r="D13" s="283" t="s">
        <v>447</v>
      </c>
      <c r="E13" s="286" t="s">
        <v>448</v>
      </c>
    </row>
    <row r="14" spans="1:5" ht="18.75" customHeight="1" x14ac:dyDescent="0.3">
      <c r="A14" s="47" t="s">
        <v>175</v>
      </c>
      <c r="B14" s="71" t="s">
        <v>179</v>
      </c>
      <c r="C14" s="155" t="s">
        <v>178</v>
      </c>
      <c r="D14" s="71"/>
      <c r="E14" s="71"/>
    </row>
    <row r="15" spans="1:5" ht="18.75" x14ac:dyDescent="0.25">
      <c r="A15" s="30" t="s">
        <v>176</v>
      </c>
      <c r="B15" s="100"/>
      <c r="C15" s="99"/>
      <c r="D15" s="100"/>
      <c r="E15" s="100"/>
    </row>
    <row r="16" spans="1:5" ht="18.75" x14ac:dyDescent="0.25">
      <c r="A16" s="30" t="s">
        <v>177</v>
      </c>
      <c r="B16" s="100"/>
      <c r="C16" s="99"/>
      <c r="D16" s="100"/>
      <c r="E16" s="100"/>
    </row>
    <row r="17" spans="1:5" ht="18.75" x14ac:dyDescent="0.3">
      <c r="A17" s="1"/>
      <c r="B17" s="1"/>
      <c r="C17" s="1"/>
      <c r="D17" s="1"/>
      <c r="E17" s="1"/>
    </row>
    <row r="19" spans="1:5" ht="37.5" customHeight="1" x14ac:dyDescent="0.25"/>
    <row r="20" spans="1:5" ht="75" customHeight="1" x14ac:dyDescent="0.25"/>
    <row r="21" spans="1:5" ht="38.25" customHeight="1" x14ac:dyDescent="0.25"/>
    <row r="30" spans="1:5" ht="18.75" x14ac:dyDescent="0.3">
      <c r="A30" s="1"/>
      <c r="B30" s="1"/>
      <c r="C30" s="1"/>
      <c r="D30" s="1"/>
      <c r="E30" s="1"/>
    </row>
    <row r="31" spans="1:5" ht="18.75" x14ac:dyDescent="0.3">
      <c r="A31" s="1"/>
      <c r="B31" s="1"/>
      <c r="C31" s="1"/>
      <c r="D31" s="1"/>
      <c r="E31" s="1"/>
    </row>
  </sheetData>
  <mergeCells count="2">
    <mergeCell ref="A1:C1"/>
    <mergeCell ref="A2:C2"/>
  </mergeCells>
  <hyperlinks>
    <hyperlink ref="B6" r:id="rId1"/>
    <hyperlink ref="B7" r:id="rId2"/>
  </hyperlinks>
  <pageMargins left="0.7" right="0.7" top="0.75" bottom="0.75" header="0.3" footer="0.3"/>
  <pageSetup paperSize="9" orientation="landscape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B3" sqref="B3:B4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402" t="s">
        <v>180</v>
      </c>
      <c r="B1" s="402"/>
    </row>
    <row r="2" spans="1:2" ht="18.75" x14ac:dyDescent="0.25">
      <c r="A2" s="198" t="s">
        <v>181</v>
      </c>
      <c r="B2" s="198" t="s">
        <v>188</v>
      </c>
    </row>
    <row r="3" spans="1:2" ht="73.5" customHeight="1" x14ac:dyDescent="0.25">
      <c r="A3" s="158" t="s">
        <v>182</v>
      </c>
      <c r="B3" s="164">
        <v>12</v>
      </c>
    </row>
    <row r="4" spans="1:2" ht="101.25" customHeight="1" x14ac:dyDescent="0.25">
      <c r="A4" s="158" t="s">
        <v>183</v>
      </c>
      <c r="B4" s="164">
        <v>170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59" t="s">
        <v>184</v>
      </c>
      <c r="B1" s="159"/>
      <c r="C1" s="159"/>
      <c r="D1" s="159"/>
    </row>
    <row r="2" spans="1:4" ht="37.5" customHeight="1" x14ac:dyDescent="0.25">
      <c r="A2" s="198" t="s">
        <v>62</v>
      </c>
      <c r="B2" s="198" t="s">
        <v>185</v>
      </c>
      <c r="C2" s="198" t="s">
        <v>186</v>
      </c>
      <c r="D2" s="198" t="s">
        <v>187</v>
      </c>
    </row>
    <row r="3" spans="1:4" ht="44.25" customHeight="1" x14ac:dyDescent="0.25">
      <c r="A3" s="64">
        <v>1</v>
      </c>
      <c r="B3" s="30" t="s">
        <v>189</v>
      </c>
      <c r="C3" s="75"/>
      <c r="D3" s="21"/>
    </row>
    <row r="4" spans="1:4" ht="59.25" customHeight="1" x14ac:dyDescent="0.25">
      <c r="A4" s="64">
        <v>2</v>
      </c>
      <c r="B4" s="30" t="s">
        <v>190</v>
      </c>
      <c r="C4" s="75"/>
      <c r="D4" s="21"/>
    </row>
    <row r="5" spans="1:4" ht="49.5" customHeight="1" x14ac:dyDescent="0.25">
      <c r="A5" s="64">
        <v>3</v>
      </c>
      <c r="B5" s="30" t="s">
        <v>191</v>
      </c>
      <c r="C5" s="75"/>
      <c r="D5" s="21"/>
    </row>
    <row r="6" spans="1:4" ht="48.75" customHeight="1" x14ac:dyDescent="0.25">
      <c r="A6" s="64">
        <v>4</v>
      </c>
      <c r="B6" s="68" t="s">
        <v>174</v>
      </c>
      <c r="C6" s="75"/>
      <c r="D6" s="21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Normal="100" zoomScaleSheetLayoutView="100" workbookViewId="0">
      <selection activeCell="C7" sqref="C7:E8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424" t="s">
        <v>153</v>
      </c>
      <c r="B1" s="424"/>
      <c r="C1" s="424"/>
      <c r="D1" s="424"/>
      <c r="E1" s="424"/>
    </row>
    <row r="2" spans="1:5" ht="39" customHeight="1" x14ac:dyDescent="0.25">
      <c r="A2" s="194" t="s">
        <v>62</v>
      </c>
      <c r="B2" s="194" t="s">
        <v>154</v>
      </c>
      <c r="C2" s="194" t="s">
        <v>155</v>
      </c>
      <c r="D2" s="194" t="s">
        <v>156</v>
      </c>
      <c r="E2" s="194" t="s">
        <v>157</v>
      </c>
    </row>
    <row r="3" spans="1:5" ht="18.75" x14ac:dyDescent="0.25">
      <c r="A3" s="67">
        <v>1</v>
      </c>
      <c r="B3" s="67" t="s">
        <v>158</v>
      </c>
      <c r="C3" s="103">
        <v>0</v>
      </c>
      <c r="D3" s="103">
        <v>0</v>
      </c>
      <c r="E3" s="68"/>
    </row>
    <row r="4" spans="1:5" ht="18.75" x14ac:dyDescent="0.25">
      <c r="A4" s="30">
        <v>2</v>
      </c>
      <c r="B4" s="67" t="s">
        <v>159</v>
      </c>
      <c r="C4" s="103">
        <v>0</v>
      </c>
      <c r="D4" s="103">
        <v>0</v>
      </c>
      <c r="E4" s="68"/>
    </row>
    <row r="5" spans="1:5" ht="18.75" x14ac:dyDescent="0.25">
      <c r="A5" s="67">
        <v>3</v>
      </c>
      <c r="B5" s="67" t="s">
        <v>160</v>
      </c>
      <c r="C5" s="103">
        <v>0</v>
      </c>
      <c r="D5" s="103">
        <v>0</v>
      </c>
      <c r="E5" s="68"/>
    </row>
    <row r="6" spans="1:5" ht="18.75" x14ac:dyDescent="0.25">
      <c r="A6" s="425">
        <v>4</v>
      </c>
      <c r="B6" s="425" t="s">
        <v>161</v>
      </c>
      <c r="C6" s="207">
        <v>0</v>
      </c>
      <c r="D6" s="103">
        <v>0</v>
      </c>
      <c r="E6" s="68"/>
    </row>
    <row r="7" spans="1:5" ht="56.25" x14ac:dyDescent="0.25">
      <c r="A7" s="426"/>
      <c r="B7" s="426"/>
      <c r="C7" s="207">
        <v>0</v>
      </c>
      <c r="D7" s="103">
        <v>8</v>
      </c>
      <c r="E7" s="68" t="s">
        <v>320</v>
      </c>
    </row>
    <row r="8" spans="1:5" ht="112.5" x14ac:dyDescent="0.25">
      <c r="A8" s="30">
        <v>5</v>
      </c>
      <c r="B8" s="67" t="s">
        <v>162</v>
      </c>
      <c r="C8" s="207">
        <v>0</v>
      </c>
      <c r="D8" s="103">
        <v>2</v>
      </c>
      <c r="E8" s="68" t="s">
        <v>319</v>
      </c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view="pageBreakPreview" zoomScaleNormal="80" zoomScaleSheetLayoutView="100" workbookViewId="0">
      <selection activeCell="A7" sqref="A7:L12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402" t="s">
        <v>128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</row>
    <row r="2" spans="1:13" ht="19.5" customHeight="1" x14ac:dyDescent="0.3">
      <c r="A2" s="427" t="s">
        <v>43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3" ht="18.75" x14ac:dyDescent="0.3">
      <c r="A3" s="367" t="s">
        <v>19</v>
      </c>
      <c r="B3" s="411" t="s">
        <v>13</v>
      </c>
      <c r="C3" s="411"/>
      <c r="D3" s="411"/>
      <c r="E3" s="411"/>
      <c r="F3" s="411"/>
      <c r="G3" s="411"/>
      <c r="H3" s="411"/>
      <c r="I3" s="411"/>
      <c r="J3" s="411"/>
      <c r="K3" s="411"/>
      <c r="L3" s="411"/>
    </row>
    <row r="4" spans="1:13" ht="19.5" customHeight="1" x14ac:dyDescent="0.25">
      <c r="A4" s="367"/>
      <c r="B4" s="367" t="s">
        <v>14</v>
      </c>
      <c r="C4" s="367" t="s">
        <v>20</v>
      </c>
      <c r="D4" s="367" t="s">
        <v>129</v>
      </c>
      <c r="E4" s="367"/>
      <c r="F4" s="367" t="s">
        <v>15</v>
      </c>
      <c r="G4" s="357" t="s">
        <v>249</v>
      </c>
      <c r="H4" s="367" t="s">
        <v>81</v>
      </c>
      <c r="I4" s="367" t="s">
        <v>85</v>
      </c>
      <c r="J4" s="367" t="s">
        <v>16</v>
      </c>
      <c r="K4" s="367" t="s">
        <v>46</v>
      </c>
      <c r="L4" s="367" t="s">
        <v>17</v>
      </c>
    </row>
    <row r="5" spans="1:13" ht="37.5" customHeight="1" x14ac:dyDescent="0.25">
      <c r="A5" s="367"/>
      <c r="B5" s="367"/>
      <c r="C5" s="367"/>
      <c r="D5" s="198" t="s">
        <v>131</v>
      </c>
      <c r="E5" s="198" t="s">
        <v>130</v>
      </c>
      <c r="F5" s="367"/>
      <c r="G5" s="359"/>
      <c r="H5" s="367"/>
      <c r="I5" s="367"/>
      <c r="J5" s="367"/>
      <c r="K5" s="367"/>
      <c r="L5" s="367"/>
    </row>
    <row r="6" spans="1:13" s="79" customFormat="1" ht="36" customHeight="1" x14ac:dyDescent="0.3">
      <c r="A6" s="200">
        <f>SUM(B6:L6)-A10</f>
        <v>64</v>
      </c>
      <c r="B6" s="105">
        <v>1</v>
      </c>
      <c r="C6" s="105">
        <v>3</v>
      </c>
      <c r="D6" s="105">
        <v>4</v>
      </c>
      <c r="E6" s="105">
        <v>0</v>
      </c>
      <c r="F6" s="105">
        <v>1</v>
      </c>
      <c r="G6" s="105">
        <v>1</v>
      </c>
      <c r="H6" s="105">
        <v>4</v>
      </c>
      <c r="I6" s="105">
        <v>0</v>
      </c>
      <c r="J6" s="105">
        <v>10</v>
      </c>
      <c r="K6" s="105">
        <v>33</v>
      </c>
      <c r="L6" s="105">
        <v>8</v>
      </c>
      <c r="M6" s="92"/>
    </row>
    <row r="7" spans="1:13" ht="18.75" customHeight="1" x14ac:dyDescent="0.3">
      <c r="A7" s="428" t="str">
        <f>IF(A6=B6+C6+D6+E6+F6+G6+H6+I6+J6+K6+L6-A10,"ПРАВИЛЬНО"," НЕПРАВИЛЬНО")</f>
        <v>ПРАВИЛЬНО</v>
      </c>
      <c r="B7" s="429"/>
      <c r="C7" s="430" t="s">
        <v>18</v>
      </c>
      <c r="D7" s="430"/>
      <c r="E7" s="430"/>
      <c r="F7" s="430"/>
      <c r="G7" s="430"/>
      <c r="H7" s="430"/>
      <c r="I7" s="430"/>
      <c r="J7" s="430"/>
      <c r="K7" s="430"/>
      <c r="L7" s="431"/>
      <c r="M7" s="93"/>
    </row>
    <row r="8" spans="1:13" ht="36" customHeight="1" x14ac:dyDescent="0.25">
      <c r="A8" s="106">
        <f>SUM(B8:L8)</f>
        <v>100</v>
      </c>
      <c r="B8" s="106">
        <f>100/A6*(B6-B10)</f>
        <v>1.5625</v>
      </c>
      <c r="C8" s="106">
        <f>100/A6*(C6-C10)</f>
        <v>4.6875</v>
      </c>
      <c r="D8" s="106">
        <f>100/A6*(D6-D10)</f>
        <v>6.25</v>
      </c>
      <c r="E8" s="106">
        <f>100/A6*(E6-E10)</f>
        <v>0</v>
      </c>
      <c r="F8" s="106">
        <f>100/A6*(F6-F10)</f>
        <v>1.5625</v>
      </c>
      <c r="G8" s="106">
        <f>100/A6*(G6-G10)</f>
        <v>1.5625</v>
      </c>
      <c r="H8" s="106">
        <f>100/A6*(H6-H10)</f>
        <v>4.6875</v>
      </c>
      <c r="I8" s="106">
        <f>100/A6*(I6-I10)</f>
        <v>0</v>
      </c>
      <c r="J8" s="106">
        <f>100/A6*(J6-J10)</f>
        <v>15.625</v>
      </c>
      <c r="K8" s="106">
        <f>100/A6*(K6-K10)</f>
        <v>51.5625</v>
      </c>
      <c r="L8" s="106">
        <f>100/A6*(L6-L10)</f>
        <v>12.5</v>
      </c>
      <c r="M8" s="264"/>
    </row>
    <row r="9" spans="1:13" ht="19.5" customHeight="1" x14ac:dyDescent="0.3">
      <c r="A9" s="411" t="s">
        <v>214</v>
      </c>
      <c r="B9" s="411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93"/>
    </row>
    <row r="10" spans="1:13" s="62" customFormat="1" ht="36" customHeight="1" x14ac:dyDescent="0.25">
      <c r="A10" s="101">
        <f>SUM(B10:L10)</f>
        <v>1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1</v>
      </c>
      <c r="I10" s="21">
        <v>0</v>
      </c>
      <c r="J10" s="21">
        <v>0</v>
      </c>
      <c r="K10" s="21">
        <v>0</v>
      </c>
      <c r="L10" s="21">
        <v>0</v>
      </c>
    </row>
    <row r="11" spans="1:13" ht="19.5" customHeight="1" x14ac:dyDescent="0.25">
      <c r="A11" s="410" t="s">
        <v>208</v>
      </c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</row>
    <row r="12" spans="1:13" s="80" customFormat="1" ht="36" customHeight="1" x14ac:dyDescent="0.3">
      <c r="A12" s="35">
        <f>SUM(B12:L12)</f>
        <v>2</v>
      </c>
      <c r="B12" s="156">
        <v>0</v>
      </c>
      <c r="C12" s="156">
        <v>0</v>
      </c>
      <c r="D12" s="156">
        <v>0</v>
      </c>
      <c r="E12" s="156">
        <v>0</v>
      </c>
      <c r="F12" s="156">
        <v>1</v>
      </c>
      <c r="G12" s="156">
        <v>0</v>
      </c>
      <c r="H12" s="156">
        <v>1</v>
      </c>
      <c r="I12" s="156">
        <v>0</v>
      </c>
      <c r="J12" s="156">
        <v>0</v>
      </c>
      <c r="K12" s="156">
        <v>0</v>
      </c>
      <c r="L12" s="156">
        <v>0</v>
      </c>
    </row>
    <row r="13" spans="1:13" s="80" customFormat="1" ht="18.75" x14ac:dyDescent="0.3"/>
    <row r="14" spans="1:13" s="80" customFormat="1" ht="18.75" x14ac:dyDescent="0.3"/>
    <row r="15" spans="1:13" s="80" customFormat="1" ht="18.75" x14ac:dyDescent="0.3"/>
    <row r="16" spans="1:13" s="80" customFormat="1" ht="18.75" x14ac:dyDescent="0.3"/>
    <row r="17" s="80" customFormat="1" ht="18.75" x14ac:dyDescent="0.3"/>
    <row r="18" s="80" customFormat="1" ht="18.75" x14ac:dyDescent="0.3"/>
    <row r="19" s="80" customFormat="1" ht="18.75" x14ac:dyDescent="0.3"/>
    <row r="20" s="80" customFormat="1" ht="18.75" x14ac:dyDescent="0.3"/>
    <row r="21" s="80" customFormat="1" ht="18.75" x14ac:dyDescent="0.3"/>
    <row r="22" s="80" customFormat="1" ht="18.75" x14ac:dyDescent="0.3"/>
    <row r="23" s="80" customFormat="1" ht="18.75" x14ac:dyDescent="0.3"/>
    <row r="24" s="80" customFormat="1" ht="18.75" x14ac:dyDescent="0.3"/>
    <row r="25" s="80" customFormat="1" ht="18.75" x14ac:dyDescent="0.3"/>
    <row r="26" s="80" customFormat="1" ht="18.75" x14ac:dyDescent="0.3"/>
    <row r="27" s="80" customFormat="1" ht="18.75" x14ac:dyDescent="0.3"/>
    <row r="28" s="80" customFormat="1" ht="18.75" x14ac:dyDescent="0.3"/>
    <row r="29" s="80" customFormat="1" ht="18.75" x14ac:dyDescent="0.3"/>
    <row r="30" s="80" customFormat="1" ht="18.75" x14ac:dyDescent="0.3"/>
    <row r="31" s="80" customFormat="1" ht="18.75" x14ac:dyDescent="0.3"/>
    <row r="32" s="80" customFormat="1" ht="18.75" x14ac:dyDescent="0.3"/>
    <row r="33" s="80" customFormat="1" ht="18.75" x14ac:dyDescent="0.3"/>
    <row r="34" s="80" customFormat="1" ht="18.75" x14ac:dyDescent="0.3"/>
    <row r="35" s="80" customFormat="1" ht="18.75" x14ac:dyDescent="0.3"/>
    <row r="36" s="80" customFormat="1" ht="18.75" x14ac:dyDescent="0.3"/>
    <row r="37" s="80" customFormat="1" ht="18.75" x14ac:dyDescent="0.3"/>
    <row r="38" s="80" customFormat="1" ht="18.75" x14ac:dyDescent="0.3"/>
    <row r="39" s="80" customFormat="1" ht="18.75" x14ac:dyDescent="0.3"/>
    <row r="40" s="80" customFormat="1" ht="18.75" x14ac:dyDescent="0.3"/>
    <row r="41" s="80" customFormat="1" ht="18.75" x14ac:dyDescent="0.3"/>
    <row r="42" s="80" customFormat="1" ht="18.75" x14ac:dyDescent="0.3"/>
    <row r="43" s="80" customFormat="1" ht="18.75" x14ac:dyDescent="0.3"/>
    <row r="44" s="80" customFormat="1" ht="18.75" x14ac:dyDescent="0.3"/>
    <row r="45" s="80" customFormat="1" ht="18.75" x14ac:dyDescent="0.3"/>
    <row r="46" s="80" customFormat="1" ht="18.75" x14ac:dyDescent="0.3"/>
    <row r="47" s="80" customFormat="1" ht="18.75" x14ac:dyDescent="0.3"/>
    <row r="48" s="80" customFormat="1" ht="18.75" x14ac:dyDescent="0.3"/>
    <row r="49" s="80" customFormat="1" ht="18.75" x14ac:dyDescent="0.3"/>
    <row r="50" s="80" customFormat="1" ht="18.75" x14ac:dyDescent="0.3"/>
    <row r="51" s="80" customFormat="1" ht="18.75" x14ac:dyDescent="0.3"/>
    <row r="52" s="80" customFormat="1" ht="18.75" x14ac:dyDescent="0.3"/>
    <row r="53" s="80" customFormat="1" ht="18.75" x14ac:dyDescent="0.3"/>
    <row r="54" s="81" customFormat="1" x14ac:dyDescent="0.25"/>
    <row r="55" s="81" customFormat="1" x14ac:dyDescent="0.25"/>
    <row r="56" s="81" customFormat="1" x14ac:dyDescent="0.25"/>
    <row r="57" s="81" customFormat="1" x14ac:dyDescent="0.25"/>
    <row r="58" s="81" customFormat="1" x14ac:dyDescent="0.25"/>
    <row r="59" s="81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zoomScaleNormal="100" zoomScaleSheetLayoutView="100" workbookViewId="0">
      <selection activeCell="C15" sqref="C15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56" t="s">
        <v>44</v>
      </c>
      <c r="B1" s="356"/>
      <c r="C1" s="356"/>
    </row>
    <row r="2" spans="1:4" ht="18.75" customHeight="1" x14ac:dyDescent="0.25">
      <c r="A2" s="198" t="s">
        <v>1</v>
      </c>
      <c r="B2" s="198" t="s">
        <v>2</v>
      </c>
      <c r="C2" s="198" t="s">
        <v>47</v>
      </c>
    </row>
    <row r="3" spans="1:4" ht="18.75" customHeight="1" x14ac:dyDescent="0.25">
      <c r="A3" s="28" t="s">
        <v>200</v>
      </c>
      <c r="B3" s="101">
        <f>SUM(B6:B14)</f>
        <v>16</v>
      </c>
      <c r="C3" s="95">
        <f>SUM(B6:B14)</f>
        <v>16</v>
      </c>
      <c r="D3" s="108">
        <f>SUM(B6:B14)-B4</f>
        <v>15</v>
      </c>
    </row>
    <row r="4" spans="1:4" ht="55.5" customHeight="1" x14ac:dyDescent="0.25">
      <c r="A4" s="97" t="s">
        <v>216</v>
      </c>
      <c r="B4" s="58">
        <v>1</v>
      </c>
      <c r="C4" s="94"/>
      <c r="D4" s="108"/>
    </row>
    <row r="5" spans="1:4" ht="18.75" x14ac:dyDescent="0.25">
      <c r="A5" s="201" t="s">
        <v>0</v>
      </c>
      <c r="B5" s="87"/>
      <c r="C5" s="88"/>
    </row>
    <row r="6" spans="1:4" ht="18.75" x14ac:dyDescent="0.25">
      <c r="A6" s="29" t="s">
        <v>205</v>
      </c>
      <c r="B6" s="21">
        <v>10</v>
      </c>
      <c r="C6" s="31">
        <f>100/B3*B6</f>
        <v>62.5</v>
      </c>
    </row>
    <row r="7" spans="1:4" ht="18.75" customHeight="1" x14ac:dyDescent="0.25">
      <c r="A7" s="29" t="s">
        <v>21</v>
      </c>
      <c r="B7" s="21">
        <v>0</v>
      </c>
      <c r="C7" s="31">
        <f>100/B3*B7</f>
        <v>0</v>
      </c>
    </row>
    <row r="8" spans="1:4" ht="18.75" customHeight="1" x14ac:dyDescent="0.25">
      <c r="A8" s="29" t="s">
        <v>204</v>
      </c>
      <c r="B8" s="21">
        <v>0</v>
      </c>
      <c r="C8" s="31">
        <f>100/B3*B8</f>
        <v>0</v>
      </c>
    </row>
    <row r="9" spans="1:4" ht="18.75" customHeight="1" x14ac:dyDescent="0.25">
      <c r="A9" s="29" t="s">
        <v>22</v>
      </c>
      <c r="B9" s="21">
        <v>4</v>
      </c>
      <c r="C9" s="31">
        <f>100/B3*B9</f>
        <v>25</v>
      </c>
    </row>
    <row r="10" spans="1:4" ht="18.75" customHeight="1" x14ac:dyDescent="0.25">
      <c r="A10" s="29" t="s">
        <v>23</v>
      </c>
      <c r="B10" s="21">
        <v>0</v>
      </c>
      <c r="C10" s="31">
        <f>100/B3*B10</f>
        <v>0</v>
      </c>
    </row>
    <row r="11" spans="1:4" ht="18.75" customHeight="1" x14ac:dyDescent="0.25">
      <c r="A11" s="29" t="s">
        <v>24</v>
      </c>
      <c r="B11" s="21">
        <v>1</v>
      </c>
      <c r="C11" s="31">
        <f>100/B3*B11</f>
        <v>6.25</v>
      </c>
    </row>
    <row r="12" spans="1:4" ht="18.75" customHeight="1" x14ac:dyDescent="0.25">
      <c r="A12" s="29" t="s">
        <v>25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26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45</v>
      </c>
      <c r="B14" s="21">
        <v>1</v>
      </c>
      <c r="C14" s="31">
        <f>100/B3*B14</f>
        <v>6.25</v>
      </c>
    </row>
    <row r="15" spans="1:4" ht="18.75" x14ac:dyDescent="0.25">
      <c r="A15" s="201" t="s">
        <v>27</v>
      </c>
      <c r="B15" s="89">
        <f>SUM(B16,B18,B19,B20)</f>
        <v>15</v>
      </c>
      <c r="C15" s="90" t="str">
        <f>IF(B15=D3,"ПРАВИЛЬНО","НЕПРАВИЛЬНО")</f>
        <v>ПРАВИЛЬНО</v>
      </c>
    </row>
    <row r="16" spans="1:4" ht="18.75" customHeight="1" x14ac:dyDescent="0.25">
      <c r="A16" s="29" t="s">
        <v>272</v>
      </c>
      <c r="B16" s="36">
        <v>10</v>
      </c>
      <c r="C16" s="31">
        <f>100/D3*B16</f>
        <v>66.666666666666671</v>
      </c>
    </row>
    <row r="17" spans="1:3" ht="56.25" customHeight="1" x14ac:dyDescent="0.25">
      <c r="A17" s="33" t="s">
        <v>213</v>
      </c>
      <c r="B17" s="37">
        <v>0</v>
      </c>
      <c r="C17" s="31">
        <f>100/D3*B17</f>
        <v>0</v>
      </c>
    </row>
    <row r="18" spans="1:3" ht="18.75" customHeight="1" x14ac:dyDescent="0.25">
      <c r="A18" s="29" t="s">
        <v>28</v>
      </c>
      <c r="B18" s="37">
        <v>1</v>
      </c>
      <c r="C18" s="31">
        <f>100/D3*B18</f>
        <v>6.666666666666667</v>
      </c>
    </row>
    <row r="19" spans="1:3" ht="18.75" customHeight="1" x14ac:dyDescent="0.25">
      <c r="A19" s="29" t="s">
        <v>29</v>
      </c>
      <c r="B19" s="37">
        <v>3</v>
      </c>
      <c r="C19" s="31">
        <f>100/D3*B19</f>
        <v>20</v>
      </c>
    </row>
    <row r="20" spans="1:3" ht="18.75" customHeight="1" x14ac:dyDescent="0.25">
      <c r="A20" s="29" t="s">
        <v>30</v>
      </c>
      <c r="B20" s="37">
        <v>1</v>
      </c>
      <c r="C20" s="31">
        <f>100/D3*B20</f>
        <v>6.666666666666667</v>
      </c>
    </row>
    <row r="21" spans="1:3" ht="18.75" x14ac:dyDescent="0.25">
      <c r="A21" s="201" t="s">
        <v>31</v>
      </c>
      <c r="B21" s="89">
        <f>SUM(B22:B25)</f>
        <v>16</v>
      </c>
      <c r="C21" s="90" t="str">
        <f>IF(B21=B3,"ПРАВИЛЬНО","НЕПРАВИЛЬНО")</f>
        <v>ПРАВИЛЬНО</v>
      </c>
    </row>
    <row r="22" spans="1:3" ht="18.75" customHeight="1" x14ac:dyDescent="0.25">
      <c r="A22" s="32" t="s">
        <v>32</v>
      </c>
      <c r="B22" s="36">
        <v>0</v>
      </c>
      <c r="C22" s="31">
        <f>100/B3*B22</f>
        <v>0</v>
      </c>
    </row>
    <row r="23" spans="1:3" ht="18.75" x14ac:dyDescent="0.25">
      <c r="A23" s="29" t="s">
        <v>33</v>
      </c>
      <c r="B23" s="37">
        <v>11</v>
      </c>
      <c r="C23" s="31">
        <f>100/B3*B23</f>
        <v>68.75</v>
      </c>
    </row>
    <row r="24" spans="1:3" ht="18.75" x14ac:dyDescent="0.25">
      <c r="A24" s="29" t="s">
        <v>34</v>
      </c>
      <c r="B24" s="37">
        <v>0</v>
      </c>
      <c r="C24" s="31">
        <f>100/B3*B24</f>
        <v>0</v>
      </c>
    </row>
    <row r="25" spans="1:3" ht="18.75" customHeight="1" x14ac:dyDescent="0.25">
      <c r="A25" s="29" t="s">
        <v>35</v>
      </c>
      <c r="B25" s="37">
        <v>5</v>
      </c>
      <c r="C25" s="31">
        <f>100/B3*B25</f>
        <v>31.25</v>
      </c>
    </row>
    <row r="26" spans="1:3" ht="18.75" x14ac:dyDescent="0.25">
      <c r="A26" s="201" t="s">
        <v>132</v>
      </c>
      <c r="B26" s="89">
        <f>SUM(B27:B30)</f>
        <v>15</v>
      </c>
      <c r="C26" s="90" t="str">
        <f>IF(B26=D3,"ПРАВИЛЬНО","НЕПРАВИЛЬНО")</f>
        <v>ПРАВИЛЬНО</v>
      </c>
    </row>
    <row r="27" spans="1:3" ht="18.75" customHeight="1" x14ac:dyDescent="0.25">
      <c r="A27" s="34" t="s">
        <v>42</v>
      </c>
      <c r="B27" s="37">
        <v>2</v>
      </c>
      <c r="C27" s="31">
        <f>100/D3*B27</f>
        <v>13.333333333333334</v>
      </c>
    </row>
    <row r="28" spans="1:3" ht="18.75" customHeight="1" x14ac:dyDescent="0.25">
      <c r="A28" s="34" t="s">
        <v>36</v>
      </c>
      <c r="B28" s="37">
        <v>1</v>
      </c>
      <c r="C28" s="31">
        <f>100/D3*B28</f>
        <v>6.666666666666667</v>
      </c>
    </row>
    <row r="29" spans="1:3" ht="18.75" customHeight="1" x14ac:dyDescent="0.25">
      <c r="A29" s="34" t="s">
        <v>37</v>
      </c>
      <c r="B29" s="37">
        <v>2</v>
      </c>
      <c r="C29" s="31">
        <f>100/D3*B29</f>
        <v>13.333333333333334</v>
      </c>
    </row>
    <row r="30" spans="1:3" ht="18.75" customHeight="1" x14ac:dyDescent="0.25">
      <c r="A30" s="34" t="s">
        <v>38</v>
      </c>
      <c r="B30" s="37">
        <v>10</v>
      </c>
      <c r="C30" s="31">
        <f>100/D3*B30</f>
        <v>66.666666666666671</v>
      </c>
    </row>
    <row r="31" spans="1:3" ht="18.75" x14ac:dyDescent="0.25">
      <c r="A31" s="91" t="s">
        <v>133</v>
      </c>
      <c r="B31" s="89">
        <f>SUM(B32:B35)</f>
        <v>15</v>
      </c>
      <c r="C31" s="90" t="str">
        <f>IF(B31=D3,"ПРАВИЛЬНО","НЕПРАВИЛЬНО")</f>
        <v>ПРАВИЛЬНО</v>
      </c>
    </row>
    <row r="32" spans="1:3" ht="18.75" customHeight="1" x14ac:dyDescent="0.25">
      <c r="A32" s="29" t="s">
        <v>42</v>
      </c>
      <c r="B32" s="37">
        <v>2</v>
      </c>
      <c r="C32" s="31">
        <f>100/D3*B32</f>
        <v>13.333333333333334</v>
      </c>
    </row>
    <row r="33" spans="1:3" ht="18.75" customHeight="1" x14ac:dyDescent="0.25">
      <c r="A33" s="29" t="s">
        <v>36</v>
      </c>
      <c r="B33" s="37">
        <v>4</v>
      </c>
      <c r="C33" s="31">
        <f>100/D3*B33</f>
        <v>26.666666666666668</v>
      </c>
    </row>
    <row r="34" spans="1:3" ht="18.75" customHeight="1" x14ac:dyDescent="0.25">
      <c r="A34" s="29" t="s">
        <v>37</v>
      </c>
      <c r="B34" s="37">
        <v>4</v>
      </c>
      <c r="C34" s="31">
        <f>100/D3*B34</f>
        <v>26.666666666666668</v>
      </c>
    </row>
    <row r="35" spans="1:3" ht="18.75" customHeight="1" x14ac:dyDescent="0.25">
      <c r="A35" s="29" t="s">
        <v>38</v>
      </c>
      <c r="B35" s="37">
        <v>5</v>
      </c>
      <c r="C35" s="31">
        <f>100/D3*B35</f>
        <v>33.333333333333336</v>
      </c>
    </row>
    <row r="36" spans="1:3" ht="18.75" x14ac:dyDescent="0.25">
      <c r="A36" s="201" t="s">
        <v>39</v>
      </c>
      <c r="B36" s="89">
        <f>SUM(B37:B38)</f>
        <v>15</v>
      </c>
      <c r="C36" s="90" t="str">
        <f>IF(B36=D3,"ПРАВИЛЬНО","НЕПРАВИЛЬНО")</f>
        <v>ПРАВИЛЬНО</v>
      </c>
    </row>
    <row r="37" spans="1:3" ht="18.75" customHeight="1" x14ac:dyDescent="0.25">
      <c r="A37" s="29" t="s">
        <v>40</v>
      </c>
      <c r="B37" s="37">
        <v>12</v>
      </c>
      <c r="C37" s="31">
        <f>100/D3*B37</f>
        <v>80</v>
      </c>
    </row>
    <row r="38" spans="1:3" ht="18.75" customHeight="1" x14ac:dyDescent="0.25">
      <c r="A38" s="29" t="s">
        <v>41</v>
      </c>
      <c r="B38" s="37">
        <v>3</v>
      </c>
      <c r="C38" s="31">
        <f>100/D3*B38</f>
        <v>20</v>
      </c>
    </row>
    <row r="39" spans="1:3" ht="18.75" x14ac:dyDescent="0.3">
      <c r="A39" s="22"/>
      <c r="B39" s="25"/>
      <c r="C39" s="26"/>
    </row>
  </sheetData>
  <sheetProtection algorithmName="SHA-512" hashValue="84pbjVCF20Ga1sOTGDkNqLm8YE9zs4yYsoAmijPylbdis7TEIlJiQnOCYgiZ76ArbRlQczSoeouwoqqeY0Fq6w==" saltValue="8j4ak8UAYYt/7OJCDzcIgQ==" spinCount="100000" sheet="1" objects="1" scenarios="1"/>
  <mergeCells count="1">
    <mergeCell ref="A1:C1"/>
  </mergeCells>
  <conditionalFormatting sqref="E13">
    <cfRule type="cellIs" dxfId="0" priority="1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zoomScale="61" zoomScaleNormal="60" zoomScaleSheetLayoutView="61" workbookViewId="0">
      <selection activeCell="F5" sqref="F5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224</v>
      </c>
      <c r="B1" s="1"/>
      <c r="C1" s="1"/>
      <c r="D1" s="1"/>
    </row>
    <row r="2" spans="1:6" ht="19.5" thickBot="1" x14ac:dyDescent="0.35">
      <c r="A2" s="2" t="s">
        <v>247</v>
      </c>
    </row>
    <row r="3" spans="1:6" ht="37.5" customHeight="1" x14ac:dyDescent="0.3">
      <c r="A3" s="218">
        <v>1</v>
      </c>
      <c r="B3" s="208" t="s">
        <v>257</v>
      </c>
      <c r="C3" s="209"/>
      <c r="D3" s="209"/>
      <c r="E3" s="210"/>
      <c r="F3" s="211" t="s">
        <v>273</v>
      </c>
    </row>
    <row r="4" spans="1:6" ht="56.25" x14ac:dyDescent="0.3">
      <c r="A4" s="219">
        <v>2</v>
      </c>
      <c r="B4" s="120" t="s">
        <v>225</v>
      </c>
      <c r="C4" s="116"/>
      <c r="D4" s="116"/>
      <c r="E4" s="117"/>
      <c r="F4" s="212" t="s">
        <v>274</v>
      </c>
    </row>
    <row r="5" spans="1:6" ht="88.5" customHeight="1" x14ac:dyDescent="0.3">
      <c r="A5" s="220">
        <v>4</v>
      </c>
      <c r="B5" s="121" t="s">
        <v>255</v>
      </c>
      <c r="C5" s="114"/>
      <c r="D5" s="118"/>
      <c r="E5" s="115"/>
      <c r="F5" s="213" t="s">
        <v>275</v>
      </c>
    </row>
    <row r="6" spans="1:6" ht="37.5" customHeight="1" x14ac:dyDescent="0.3">
      <c r="A6" s="220">
        <v>5</v>
      </c>
      <c r="B6" s="119" t="s">
        <v>258</v>
      </c>
      <c r="C6" s="114"/>
      <c r="D6" s="114"/>
      <c r="E6" s="115"/>
      <c r="F6" s="213" t="s">
        <v>276</v>
      </c>
    </row>
    <row r="7" spans="1:6" ht="300" x14ac:dyDescent="0.3">
      <c r="A7" s="220">
        <v>6</v>
      </c>
      <c r="B7" s="121" t="s">
        <v>256</v>
      </c>
      <c r="C7" s="114"/>
      <c r="D7" s="114"/>
      <c r="E7" s="115"/>
      <c r="F7" s="213" t="s">
        <v>321</v>
      </c>
    </row>
    <row r="8" spans="1:6" ht="183" customHeight="1" x14ac:dyDescent="0.3">
      <c r="A8" s="220">
        <v>7</v>
      </c>
      <c r="B8" s="121" t="s">
        <v>251</v>
      </c>
      <c r="C8" s="114"/>
      <c r="D8" s="114"/>
      <c r="E8" s="115"/>
      <c r="F8" s="270" t="s">
        <v>322</v>
      </c>
    </row>
    <row r="9" spans="1:6" ht="196.9" customHeight="1" x14ac:dyDescent="0.3">
      <c r="A9" s="220">
        <v>8</v>
      </c>
      <c r="B9" s="121" t="s">
        <v>252</v>
      </c>
      <c r="C9" s="114"/>
      <c r="D9" s="114"/>
      <c r="E9" s="115"/>
      <c r="F9" s="270" t="s">
        <v>323</v>
      </c>
    </row>
    <row r="10" spans="1:6" ht="187.5" x14ac:dyDescent="0.3">
      <c r="A10" s="220">
        <v>9</v>
      </c>
      <c r="B10" s="121" t="s">
        <v>250</v>
      </c>
      <c r="C10" s="114"/>
      <c r="D10" s="114"/>
      <c r="E10" s="115"/>
      <c r="F10" s="270" t="s">
        <v>324</v>
      </c>
    </row>
    <row r="11" spans="1:6" ht="147" customHeight="1" x14ac:dyDescent="0.3">
      <c r="A11" s="220">
        <v>10</v>
      </c>
      <c r="B11" s="121" t="s">
        <v>254</v>
      </c>
      <c r="C11" s="114"/>
      <c r="D11" s="114"/>
      <c r="E11" s="115"/>
      <c r="F11" s="270" t="s">
        <v>325</v>
      </c>
    </row>
    <row r="12" spans="1:6" ht="135" customHeight="1" thickBot="1" x14ac:dyDescent="0.35">
      <c r="A12" s="221">
        <v>11</v>
      </c>
      <c r="B12" s="214" t="s">
        <v>253</v>
      </c>
      <c r="C12" s="215"/>
      <c r="D12" s="215"/>
      <c r="E12" s="216"/>
      <c r="F12" s="217" t="s">
        <v>326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Normal="100" zoomScaleSheetLayoutView="100" workbookViewId="0">
      <selection activeCell="B4" sqref="B4:C8"/>
    </sheetView>
  </sheetViews>
  <sheetFormatPr defaultRowHeight="15" x14ac:dyDescent="0.25"/>
  <cols>
    <col min="1" max="1" width="35.7109375" customWidth="1"/>
    <col min="2" max="2" width="16.42578125" style="5" customWidth="1"/>
    <col min="3" max="3" width="30.28515625" customWidth="1"/>
    <col min="4" max="4" width="29.140625" customWidth="1"/>
    <col min="5" max="5" width="16.140625" style="5" customWidth="1"/>
    <col min="6" max="6" width="33.85546875" customWidth="1"/>
  </cols>
  <sheetData>
    <row r="1" spans="1:6" ht="23.25" customHeight="1" x14ac:dyDescent="0.3">
      <c r="A1" s="432" t="s">
        <v>134</v>
      </c>
      <c r="B1" s="432"/>
      <c r="C1" s="432"/>
      <c r="D1" s="432"/>
      <c r="E1" s="432"/>
      <c r="F1" s="432"/>
    </row>
    <row r="2" spans="1:6" ht="98.25" customHeight="1" x14ac:dyDescent="0.25">
      <c r="A2" s="194" t="s">
        <v>136</v>
      </c>
      <c r="B2" s="194" t="s">
        <v>137</v>
      </c>
      <c r="C2" s="194" t="s">
        <v>135</v>
      </c>
      <c r="D2" s="194" t="s">
        <v>136</v>
      </c>
      <c r="E2" s="194" t="s">
        <v>137</v>
      </c>
      <c r="F2" s="194" t="s">
        <v>135</v>
      </c>
    </row>
    <row r="3" spans="1:6" ht="37.5" x14ac:dyDescent="0.25">
      <c r="A3" s="76" t="s">
        <v>138</v>
      </c>
      <c r="B3" s="35" t="e">
        <f>B4+B5+B6+B7+B8+B9+B10+B11+B12+B13+B14+B15+B16+B17+B18+B19+B20+B21+B22+B23+B24</f>
        <v>#VALUE!</v>
      </c>
      <c r="C3" s="101"/>
      <c r="D3" s="76" t="s">
        <v>139</v>
      </c>
      <c r="E3" s="35">
        <f>E4+E5+E6+E7+E8+E9+E10+E11+E12+E13+E14+E15+E16+E17+E18+E19+E20+E21+E22+E23+E24</f>
        <v>0</v>
      </c>
      <c r="F3" s="101"/>
    </row>
    <row r="4" spans="1:6" ht="38.25" thickBot="1" x14ac:dyDescent="0.3">
      <c r="A4" s="206"/>
      <c r="B4" s="285">
        <v>1</v>
      </c>
      <c r="C4" s="286" t="s">
        <v>375</v>
      </c>
      <c r="D4" s="78"/>
      <c r="E4" s="21"/>
      <c r="F4" s="68"/>
    </row>
    <row r="5" spans="1:6" ht="44.25" customHeight="1" thickBot="1" x14ac:dyDescent="0.3">
      <c r="A5" s="77"/>
      <c r="B5" s="287">
        <v>1</v>
      </c>
      <c r="C5" s="286" t="s">
        <v>375</v>
      </c>
      <c r="D5" s="77"/>
      <c r="E5" s="21"/>
      <c r="F5" s="68"/>
    </row>
    <row r="6" spans="1:6" ht="38.25" thickBot="1" x14ac:dyDescent="0.3">
      <c r="A6" s="77"/>
      <c r="B6" s="287">
        <v>1</v>
      </c>
      <c r="C6" s="286" t="s">
        <v>375</v>
      </c>
      <c r="D6" s="77"/>
      <c r="E6" s="21"/>
      <c r="F6" s="68"/>
    </row>
    <row r="7" spans="1:6" ht="57" thickBot="1" x14ac:dyDescent="0.3">
      <c r="A7" s="77"/>
      <c r="B7" s="287">
        <v>1</v>
      </c>
      <c r="C7" s="286" t="s">
        <v>376</v>
      </c>
      <c r="D7" s="77"/>
      <c r="E7" s="21"/>
      <c r="F7" s="68"/>
    </row>
    <row r="8" spans="1:6" ht="57" thickBot="1" x14ac:dyDescent="0.3">
      <c r="A8" s="77"/>
      <c r="B8" s="287" t="s">
        <v>377</v>
      </c>
      <c r="C8" s="286" t="s">
        <v>378</v>
      </c>
      <c r="D8" s="77"/>
      <c r="E8" s="21"/>
      <c r="F8" s="68"/>
    </row>
    <row r="9" spans="1:6" ht="18.75" x14ac:dyDescent="0.25">
      <c r="A9" s="77"/>
      <c r="B9" s="21"/>
      <c r="C9" s="100"/>
      <c r="D9" s="77"/>
      <c r="E9" s="21"/>
      <c r="F9" s="68"/>
    </row>
    <row r="10" spans="1:6" ht="18.75" x14ac:dyDescent="0.25">
      <c r="A10" s="77"/>
      <c r="B10" s="21"/>
      <c r="C10" s="68"/>
      <c r="D10" s="77"/>
      <c r="E10" s="21"/>
      <c r="F10" s="68"/>
    </row>
    <row r="11" spans="1:6" ht="18.75" x14ac:dyDescent="0.25">
      <c r="A11" s="77"/>
      <c r="B11" s="21"/>
      <c r="C11" s="68"/>
      <c r="D11" s="77"/>
      <c r="E11" s="21"/>
      <c r="F11" s="68"/>
    </row>
    <row r="12" spans="1:6" ht="18.75" x14ac:dyDescent="0.25">
      <c r="A12" s="77"/>
      <c r="B12" s="21"/>
      <c r="C12" s="68"/>
      <c r="D12" s="77"/>
      <c r="E12" s="21"/>
      <c r="F12" s="68"/>
    </row>
    <row r="13" spans="1:6" ht="18.75" x14ac:dyDescent="0.25">
      <c r="A13" s="77"/>
      <c r="B13" s="21"/>
      <c r="C13" s="68"/>
      <c r="D13" s="77"/>
      <c r="E13" s="21"/>
      <c r="F13" s="68"/>
    </row>
    <row r="14" spans="1:6" ht="18.75" x14ac:dyDescent="0.25">
      <c r="A14" s="77"/>
      <c r="B14" s="21"/>
      <c r="C14" s="68"/>
      <c r="D14" s="77"/>
      <c r="E14" s="21"/>
      <c r="F14" s="68"/>
    </row>
    <row r="15" spans="1:6" ht="18.75" x14ac:dyDescent="0.25">
      <c r="A15" s="77"/>
      <c r="B15" s="21"/>
      <c r="C15" s="68"/>
      <c r="D15" s="77"/>
      <c r="E15" s="21"/>
      <c r="F15" s="68"/>
    </row>
    <row r="16" spans="1:6" ht="18.75" x14ac:dyDescent="0.25">
      <c r="A16" s="77"/>
      <c r="B16" s="21"/>
      <c r="C16" s="68"/>
      <c r="D16" s="77"/>
      <c r="E16" s="21"/>
      <c r="F16" s="68"/>
    </row>
    <row r="17" spans="1:6" ht="18.75" x14ac:dyDescent="0.25">
      <c r="A17" s="77"/>
      <c r="B17" s="21"/>
      <c r="C17" s="68"/>
      <c r="D17" s="77"/>
      <c r="E17" s="21"/>
      <c r="F17" s="68"/>
    </row>
    <row r="18" spans="1:6" ht="18.75" x14ac:dyDescent="0.25">
      <c r="A18" s="77"/>
      <c r="B18" s="21"/>
      <c r="C18" s="68"/>
      <c r="D18" s="77"/>
      <c r="E18" s="21"/>
      <c r="F18" s="68"/>
    </row>
    <row r="19" spans="1:6" ht="18.75" x14ac:dyDescent="0.25">
      <c r="A19" s="77"/>
      <c r="B19" s="21"/>
      <c r="C19" s="68"/>
      <c r="D19" s="77"/>
      <c r="E19" s="21"/>
      <c r="F19" s="68"/>
    </row>
    <row r="20" spans="1:6" ht="18.75" x14ac:dyDescent="0.25">
      <c r="A20" s="77"/>
      <c r="B20" s="21"/>
      <c r="C20" s="68"/>
      <c r="D20" s="77"/>
      <c r="E20" s="21"/>
      <c r="F20" s="68"/>
    </row>
    <row r="21" spans="1:6" ht="18.75" x14ac:dyDescent="0.25">
      <c r="A21" s="77"/>
      <c r="B21" s="21"/>
      <c r="C21" s="68"/>
      <c r="D21" s="77"/>
      <c r="E21" s="21"/>
      <c r="F21" s="68"/>
    </row>
    <row r="22" spans="1:6" ht="18.75" x14ac:dyDescent="0.25">
      <c r="A22" s="77"/>
      <c r="B22" s="21"/>
      <c r="C22" s="68"/>
      <c r="D22" s="77"/>
      <c r="E22" s="21"/>
      <c r="F22" s="68"/>
    </row>
    <row r="23" spans="1:6" ht="18.75" x14ac:dyDescent="0.25">
      <c r="A23" s="77"/>
      <c r="B23" s="21"/>
      <c r="C23" s="68"/>
      <c r="D23" s="77"/>
      <c r="E23" s="21"/>
      <c r="F23" s="68"/>
    </row>
    <row r="24" spans="1:6" ht="18.75" x14ac:dyDescent="0.25">
      <c r="A24" s="77"/>
      <c r="B24" s="21"/>
      <c r="C24" s="68"/>
      <c r="D24" s="77"/>
      <c r="E24" s="21"/>
      <c r="F24" s="68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Normal="100" zoomScaleSheetLayoutView="100" workbookViewId="0">
      <selection activeCell="B4" sqref="B4:E17"/>
    </sheetView>
  </sheetViews>
  <sheetFormatPr defaultRowHeight="15" x14ac:dyDescent="0.25"/>
  <cols>
    <col min="1" max="1" width="27.140625" customWidth="1"/>
    <col min="2" max="2" width="21.140625" customWidth="1"/>
    <col min="3" max="3" width="25.85546875" customWidth="1"/>
    <col min="4" max="5" width="25.5703125" customWidth="1"/>
  </cols>
  <sheetData>
    <row r="1" spans="1:5" ht="18.75" x14ac:dyDescent="0.25">
      <c r="A1" s="346" t="s">
        <v>48</v>
      </c>
      <c r="B1" s="346"/>
      <c r="C1" s="346"/>
      <c r="D1" s="346"/>
      <c r="E1" s="346"/>
    </row>
    <row r="2" spans="1:5" ht="18.75" x14ac:dyDescent="0.25">
      <c r="A2" s="367" t="s">
        <v>49</v>
      </c>
      <c r="B2" s="433" t="s">
        <v>50</v>
      </c>
      <c r="C2" s="433"/>
      <c r="D2" s="433"/>
      <c r="E2" s="433"/>
    </row>
    <row r="3" spans="1:5" ht="57.75" customHeight="1" x14ac:dyDescent="0.25">
      <c r="A3" s="367"/>
      <c r="B3" s="197" t="s">
        <v>51</v>
      </c>
      <c r="C3" s="197" t="s">
        <v>54</v>
      </c>
      <c r="D3" s="196" t="s">
        <v>53</v>
      </c>
      <c r="E3" s="198" t="s">
        <v>52</v>
      </c>
    </row>
    <row r="4" spans="1:5" ht="18.75" x14ac:dyDescent="0.25">
      <c r="A4" s="30" t="s">
        <v>79</v>
      </c>
      <c r="B4" s="21">
        <v>0</v>
      </c>
      <c r="C4" s="83">
        <v>0</v>
      </c>
      <c r="D4" s="103">
        <v>0</v>
      </c>
      <c r="E4" s="103">
        <v>0</v>
      </c>
    </row>
    <row r="5" spans="1:5" ht="18.75" x14ac:dyDescent="0.25">
      <c r="A5" s="33" t="s">
        <v>83</v>
      </c>
      <c r="B5" s="24">
        <v>0</v>
      </c>
      <c r="C5" s="83">
        <v>0</v>
      </c>
      <c r="D5" s="103">
        <v>0</v>
      </c>
      <c r="E5" s="103">
        <v>0</v>
      </c>
    </row>
    <row r="6" spans="1:5" ht="18.75" x14ac:dyDescent="0.25">
      <c r="A6" s="53" t="s">
        <v>201</v>
      </c>
      <c r="B6" s="83">
        <v>0</v>
      </c>
      <c r="C6" s="83">
        <v>0</v>
      </c>
      <c r="D6" s="103">
        <v>0</v>
      </c>
      <c r="E6" s="103">
        <v>0</v>
      </c>
    </row>
    <row r="7" spans="1:5" ht="18.75" x14ac:dyDescent="0.25">
      <c r="A7" s="53" t="s">
        <v>80</v>
      </c>
      <c r="B7" s="83">
        <v>0</v>
      </c>
      <c r="C7" s="83">
        <v>0</v>
      </c>
      <c r="D7" s="103">
        <v>0</v>
      </c>
      <c r="E7" s="103">
        <v>0</v>
      </c>
    </row>
    <row r="8" spans="1:5" ht="18.75" x14ac:dyDescent="0.25">
      <c r="A8" s="33" t="s">
        <v>209</v>
      </c>
      <c r="B8" s="24">
        <v>0</v>
      </c>
      <c r="C8" s="83">
        <v>0</v>
      </c>
      <c r="D8" s="103">
        <v>0</v>
      </c>
      <c r="E8" s="82">
        <v>0</v>
      </c>
    </row>
    <row r="9" spans="1:5" ht="18.75" x14ac:dyDescent="0.25">
      <c r="A9" s="53" t="s">
        <v>84</v>
      </c>
      <c r="B9" s="103">
        <v>1</v>
      </c>
      <c r="C9" s="83">
        <v>0</v>
      </c>
      <c r="D9" s="103">
        <v>0</v>
      </c>
      <c r="E9" s="103">
        <v>0</v>
      </c>
    </row>
    <row r="10" spans="1:5" ht="18.75" x14ac:dyDescent="0.25">
      <c r="A10" s="53" t="s">
        <v>82</v>
      </c>
      <c r="B10" s="83">
        <v>0</v>
      </c>
      <c r="C10" s="83">
        <v>0</v>
      </c>
      <c r="D10" s="103">
        <v>0</v>
      </c>
      <c r="E10" s="103">
        <v>0</v>
      </c>
    </row>
    <row r="11" spans="1:5" ht="18.75" x14ac:dyDescent="0.25">
      <c r="A11" s="53" t="s">
        <v>86</v>
      </c>
      <c r="B11" s="83">
        <v>0</v>
      </c>
      <c r="C11" s="83">
        <v>0</v>
      </c>
      <c r="D11" s="103">
        <v>0</v>
      </c>
      <c r="E11" s="103">
        <v>0</v>
      </c>
    </row>
    <row r="12" spans="1:5" ht="18.75" x14ac:dyDescent="0.25">
      <c r="A12" s="53" t="s">
        <v>87</v>
      </c>
      <c r="B12" s="83">
        <v>0</v>
      </c>
      <c r="C12" s="83">
        <v>0</v>
      </c>
      <c r="D12" s="103">
        <v>0</v>
      </c>
      <c r="E12" s="103">
        <v>0</v>
      </c>
    </row>
    <row r="13" spans="1:5" ht="18.75" x14ac:dyDescent="0.25">
      <c r="A13" s="53" t="s">
        <v>202</v>
      </c>
      <c r="B13" s="83">
        <v>0</v>
      </c>
      <c r="C13" s="83">
        <v>0</v>
      </c>
      <c r="D13" s="103">
        <v>0</v>
      </c>
      <c r="E13" s="103">
        <v>0</v>
      </c>
    </row>
    <row r="14" spans="1:5" ht="37.5" x14ac:dyDescent="0.25">
      <c r="A14" s="33" t="s">
        <v>203</v>
      </c>
      <c r="B14" s="83">
        <v>0</v>
      </c>
      <c r="C14" s="83">
        <v>0</v>
      </c>
      <c r="D14" s="103">
        <v>0</v>
      </c>
      <c r="E14" s="103">
        <v>0</v>
      </c>
    </row>
    <row r="15" spans="1:5" ht="18.75" x14ac:dyDescent="0.25">
      <c r="A15" s="67" t="s">
        <v>81</v>
      </c>
      <c r="B15" s="103">
        <v>0</v>
      </c>
      <c r="C15" s="83">
        <v>0</v>
      </c>
      <c r="D15" s="103">
        <v>0</v>
      </c>
      <c r="E15" s="103">
        <v>0</v>
      </c>
    </row>
    <row r="16" spans="1:5" ht="18.75" x14ac:dyDescent="0.25">
      <c r="A16" s="53" t="s">
        <v>85</v>
      </c>
      <c r="B16" s="83">
        <v>0</v>
      </c>
      <c r="C16" s="83">
        <v>0</v>
      </c>
      <c r="D16" s="103">
        <v>0</v>
      </c>
      <c r="E16" s="103">
        <v>0</v>
      </c>
    </row>
    <row r="17" spans="1:5" ht="18.75" x14ac:dyDescent="0.25">
      <c r="A17" s="202" t="s">
        <v>88</v>
      </c>
      <c r="B17" s="84">
        <f>B4+B5+B6+B7+B8+B9+B10+B11+B12+B13+B14+B15+B16</f>
        <v>1</v>
      </c>
      <c r="C17" s="35">
        <f>C4+C5+C6+C7+C8+C9+C10+C11+C12+C13+C14+C15+C16</f>
        <v>0</v>
      </c>
      <c r="D17" s="35">
        <f>D4+D5+D6+D7+D8+D9+D10+D11+D12+D13+D14+D15+D16</f>
        <v>0</v>
      </c>
      <c r="E17" s="35">
        <f>E4+E5+E6+E7+E8+E9+E10+E11+E12+E13+E14+E15+E16</f>
        <v>0</v>
      </c>
    </row>
    <row r="18" spans="1:5" ht="18.75" x14ac:dyDescent="0.3">
      <c r="A18" s="22"/>
      <c r="B18" s="22"/>
      <c r="C18" s="22"/>
      <c r="D18" s="22"/>
      <c r="E18" s="22"/>
    </row>
  </sheetData>
  <sheetProtection sheet="1" objects="1" scenarios="1"/>
  <mergeCells count="3">
    <mergeCell ref="A1:E1"/>
    <mergeCell ref="A2:A3"/>
    <mergeCell ref="B2:E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zoomScaleNormal="100" zoomScaleSheetLayoutView="100" workbookViewId="0">
      <selection activeCell="C7" sqref="C7:H16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56" t="s">
        <v>89</v>
      </c>
      <c r="B1" s="356"/>
      <c r="C1" s="356"/>
      <c r="D1" s="356"/>
      <c r="E1" s="356"/>
      <c r="F1" s="356"/>
      <c r="G1" s="356"/>
      <c r="H1" s="356"/>
    </row>
    <row r="2" spans="1:9" s="4" customFormat="1" ht="18.75" x14ac:dyDescent="0.3">
      <c r="A2" s="39" t="s">
        <v>75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357" t="s">
        <v>62</v>
      </c>
      <c r="B3" s="360" t="s">
        <v>78</v>
      </c>
      <c r="C3" s="363" t="s">
        <v>192</v>
      </c>
      <c r="D3" s="364"/>
      <c r="E3" s="363" t="s">
        <v>211</v>
      </c>
      <c r="F3" s="364"/>
      <c r="G3" s="367" t="s">
        <v>0</v>
      </c>
      <c r="H3" s="367"/>
    </row>
    <row r="4" spans="1:9" s="1" customFormat="1" ht="54" customHeight="1" x14ac:dyDescent="0.3">
      <c r="A4" s="358"/>
      <c r="B4" s="361"/>
      <c r="C4" s="365"/>
      <c r="D4" s="366"/>
      <c r="E4" s="365"/>
      <c r="F4" s="362"/>
      <c r="G4" s="367" t="s">
        <v>193</v>
      </c>
      <c r="H4" s="367" t="s">
        <v>212</v>
      </c>
    </row>
    <row r="5" spans="1:9" s="1" customFormat="1" ht="18.75" hidden="1" customHeight="1" x14ac:dyDescent="0.3">
      <c r="A5" s="358"/>
      <c r="B5" s="361"/>
      <c r="C5" s="40"/>
      <c r="D5" s="40"/>
      <c r="E5" s="40"/>
      <c r="F5" s="41"/>
      <c r="G5" s="367"/>
      <c r="H5" s="367"/>
    </row>
    <row r="6" spans="1:9" s="1" customFormat="1" ht="21.75" customHeight="1" x14ac:dyDescent="0.3">
      <c r="A6" s="359"/>
      <c r="B6" s="362"/>
      <c r="C6" s="198" t="s">
        <v>59</v>
      </c>
      <c r="D6" s="198" t="s">
        <v>90</v>
      </c>
      <c r="E6" s="198" t="s">
        <v>59</v>
      </c>
      <c r="F6" s="201" t="s">
        <v>90</v>
      </c>
      <c r="G6" s="367"/>
      <c r="H6" s="367"/>
    </row>
    <row r="7" spans="1:9" s="1" customFormat="1" ht="39" customHeight="1" x14ac:dyDescent="0.3">
      <c r="A7" s="42">
        <v>1</v>
      </c>
      <c r="B7" s="43" t="s">
        <v>60</v>
      </c>
      <c r="C7" s="199">
        <v>6</v>
      </c>
      <c r="D7" s="199">
        <v>6</v>
      </c>
      <c r="E7" s="199">
        <v>140</v>
      </c>
      <c r="F7" s="199">
        <v>140</v>
      </c>
      <c r="G7" s="199">
        <v>0</v>
      </c>
      <c r="H7" s="199">
        <v>0</v>
      </c>
    </row>
    <row r="8" spans="1:9" s="1" customFormat="1" ht="39" customHeight="1" x14ac:dyDescent="0.3">
      <c r="A8" s="42">
        <v>2</v>
      </c>
      <c r="B8" s="43" t="s">
        <v>61</v>
      </c>
      <c r="C8" s="199">
        <v>0</v>
      </c>
      <c r="D8" s="199">
        <v>0</v>
      </c>
      <c r="E8" s="199">
        <v>0</v>
      </c>
      <c r="F8" s="199">
        <v>0</v>
      </c>
      <c r="G8" s="199">
        <v>0</v>
      </c>
      <c r="H8" s="199">
        <v>0</v>
      </c>
    </row>
    <row r="9" spans="1:9" s="1" customFormat="1" ht="19.5" customHeight="1" x14ac:dyDescent="0.3">
      <c r="A9" s="373">
        <v>3</v>
      </c>
      <c r="B9" s="98" t="s">
        <v>69</v>
      </c>
      <c r="C9" s="375">
        <v>0</v>
      </c>
      <c r="D9" s="375">
        <v>0</v>
      </c>
      <c r="E9" s="377">
        <v>0</v>
      </c>
      <c r="F9" s="378"/>
      <c r="G9" s="375">
        <v>0</v>
      </c>
      <c r="H9" s="96">
        <v>0</v>
      </c>
    </row>
    <row r="10" spans="1:9" s="1" customFormat="1" ht="18.75" customHeight="1" x14ac:dyDescent="0.3">
      <c r="A10" s="374"/>
      <c r="B10" s="98" t="s">
        <v>92</v>
      </c>
      <c r="C10" s="376"/>
      <c r="D10" s="376"/>
      <c r="E10" s="199">
        <v>0</v>
      </c>
      <c r="F10" s="199">
        <v>0</v>
      </c>
      <c r="G10" s="376"/>
      <c r="H10" s="199">
        <v>0</v>
      </c>
    </row>
    <row r="11" spans="1:9" s="1" customFormat="1" ht="56.25" customHeight="1" x14ac:dyDescent="0.3">
      <c r="A11" s="42">
        <v>4</v>
      </c>
      <c r="B11" s="44" t="s">
        <v>70</v>
      </c>
      <c r="C11" s="199">
        <v>0</v>
      </c>
      <c r="D11" s="199">
        <v>0</v>
      </c>
      <c r="E11" s="199">
        <v>0</v>
      </c>
      <c r="F11" s="199">
        <v>0</v>
      </c>
      <c r="G11" s="199">
        <v>0</v>
      </c>
      <c r="H11" s="199">
        <v>0</v>
      </c>
    </row>
    <row r="12" spans="1:9" s="1" customFormat="1" ht="56.25" x14ac:dyDescent="0.3">
      <c r="A12" s="42">
        <v>5</v>
      </c>
      <c r="B12" s="43" t="s">
        <v>71</v>
      </c>
      <c r="C12" s="199">
        <v>5</v>
      </c>
      <c r="D12" s="199">
        <v>5</v>
      </c>
      <c r="E12" s="199">
        <v>170</v>
      </c>
      <c r="F12" s="199">
        <v>170</v>
      </c>
      <c r="G12" s="199">
        <v>0</v>
      </c>
      <c r="H12" s="199">
        <v>0</v>
      </c>
    </row>
    <row r="13" spans="1:9" s="1" customFormat="1" ht="39" customHeight="1" x14ac:dyDescent="0.3">
      <c r="A13" s="42">
        <v>6</v>
      </c>
      <c r="B13" s="44" t="s">
        <v>72</v>
      </c>
      <c r="C13" s="199">
        <v>0</v>
      </c>
      <c r="D13" s="199">
        <v>0</v>
      </c>
      <c r="E13" s="199">
        <v>0</v>
      </c>
      <c r="F13" s="199">
        <v>0</v>
      </c>
      <c r="G13" s="199">
        <v>0</v>
      </c>
      <c r="H13" s="199">
        <v>0</v>
      </c>
    </row>
    <row r="14" spans="1:9" s="2" customFormat="1" ht="39" customHeight="1" x14ac:dyDescent="0.3">
      <c r="A14" s="379" t="s">
        <v>91</v>
      </c>
      <c r="B14" s="380"/>
      <c r="C14" s="383">
        <f>C13+C12+C11+C9+C8+C7</f>
        <v>11</v>
      </c>
      <c r="D14" s="383">
        <f>D13+D12+D11+D9+D8+D7</f>
        <v>11</v>
      </c>
      <c r="E14" s="45">
        <f>E7+E8+E11+E12+E13</f>
        <v>310</v>
      </c>
      <c r="F14" s="45">
        <f>F7+F8+F11+F12+F13</f>
        <v>310</v>
      </c>
      <c r="G14" s="383">
        <f>G7+G8+G9+G11+G12+G13</f>
        <v>0</v>
      </c>
      <c r="H14" s="45"/>
      <c r="I14" s="107"/>
    </row>
    <row r="15" spans="1:9" ht="39" customHeight="1" x14ac:dyDescent="0.25">
      <c r="A15" s="381"/>
      <c r="B15" s="382"/>
      <c r="C15" s="384"/>
      <c r="D15" s="384"/>
      <c r="E15" s="46">
        <f>E10</f>
        <v>0</v>
      </c>
      <c r="F15" s="46">
        <f>F10</f>
        <v>0</v>
      </c>
      <c r="G15" s="384"/>
      <c r="H15" s="46"/>
    </row>
    <row r="16" spans="1:9" ht="18.75" x14ac:dyDescent="0.3">
      <c r="A16" s="368" t="s">
        <v>210</v>
      </c>
      <c r="B16" s="369"/>
      <c r="C16" s="370">
        <f>F14+E9</f>
        <v>310</v>
      </c>
      <c r="D16" s="371"/>
      <c r="E16" s="371"/>
      <c r="F16" s="371"/>
      <c r="G16" s="371"/>
      <c r="H16" s="372"/>
      <c r="I16" s="104">
        <f>F14+F15</f>
        <v>310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view="pageBreakPreview" zoomScaleNormal="100" zoomScaleSheetLayoutView="100" workbookViewId="0">
      <selection activeCell="C22" sqref="C22:C23"/>
    </sheetView>
  </sheetViews>
  <sheetFormatPr defaultRowHeight="15" x14ac:dyDescent="0.25"/>
  <cols>
    <col min="1" max="1" width="27.855468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85" t="s">
        <v>76</v>
      </c>
      <c r="B1" s="385"/>
      <c r="C1" s="385"/>
      <c r="D1" s="6"/>
    </row>
    <row r="2" spans="1:4" ht="38.25" customHeight="1" x14ac:dyDescent="0.25">
      <c r="A2" s="228" t="s">
        <v>1</v>
      </c>
      <c r="B2" s="227" t="s">
        <v>2</v>
      </c>
      <c r="C2" s="227" t="s">
        <v>77</v>
      </c>
      <c r="D2" s="8"/>
    </row>
    <row r="3" spans="1:4" ht="18.75" x14ac:dyDescent="0.25">
      <c r="A3" s="109" t="s">
        <v>3</v>
      </c>
      <c r="B3" s="229">
        <f>SUM(B4:B8)</f>
        <v>310</v>
      </c>
      <c r="C3" s="230" t="s">
        <v>263</v>
      </c>
      <c r="D3" s="8"/>
    </row>
    <row r="4" spans="1:4" ht="18.75" customHeight="1" x14ac:dyDescent="0.25">
      <c r="A4" s="98" t="s">
        <v>4</v>
      </c>
      <c r="B4" s="231">
        <v>2</v>
      </c>
      <c r="C4" s="232">
        <f>2/310*100</f>
        <v>0.64516129032258063</v>
      </c>
      <c r="D4" s="11"/>
    </row>
    <row r="5" spans="1:4" ht="18.75" customHeight="1" x14ac:dyDescent="0.25">
      <c r="A5" s="98" t="s">
        <v>5</v>
      </c>
      <c r="B5" s="231">
        <v>79</v>
      </c>
      <c r="C5" s="232">
        <f>79/310*100</f>
        <v>25.483870967741932</v>
      </c>
      <c r="D5" s="11"/>
    </row>
    <row r="6" spans="1:4" ht="18.75" customHeight="1" x14ac:dyDescent="0.25">
      <c r="A6" s="98" t="s">
        <v>6</v>
      </c>
      <c r="B6" s="231">
        <v>70</v>
      </c>
      <c r="C6" s="232">
        <f>70/310*100</f>
        <v>22.58064516129032</v>
      </c>
      <c r="D6" s="11"/>
    </row>
    <row r="7" spans="1:4" ht="18.75" customHeight="1" x14ac:dyDescent="0.25">
      <c r="A7" s="98" t="s">
        <v>73</v>
      </c>
      <c r="B7" s="231">
        <v>111</v>
      </c>
      <c r="C7" s="232">
        <f>111/310*100</f>
        <v>35.806451612903231</v>
      </c>
      <c r="D7" s="11"/>
    </row>
    <row r="8" spans="1:4" ht="18.75" customHeight="1" x14ac:dyDescent="0.25">
      <c r="A8" s="98" t="s">
        <v>74</v>
      </c>
      <c r="B8" s="231">
        <v>48</v>
      </c>
      <c r="C8" s="232">
        <f>48/310*100</f>
        <v>15.483870967741936</v>
      </c>
      <c r="D8" s="11"/>
    </row>
    <row r="9" spans="1:4" ht="18.75" x14ac:dyDescent="0.25">
      <c r="A9" s="109" t="s">
        <v>7</v>
      </c>
      <c r="B9" s="229">
        <f>SUM(B10:B15)</f>
        <v>310</v>
      </c>
      <c r="C9" s="230" t="s">
        <v>263</v>
      </c>
      <c r="D9" s="8"/>
    </row>
    <row r="10" spans="1:4" ht="18.75" customHeight="1" x14ac:dyDescent="0.25">
      <c r="A10" s="98" t="s">
        <v>8</v>
      </c>
      <c r="B10" s="231">
        <v>2</v>
      </c>
      <c r="C10" s="232">
        <f>2/310*100</f>
        <v>0.64516129032258063</v>
      </c>
      <c r="D10" s="11"/>
    </row>
    <row r="11" spans="1:4" ht="18.75" customHeight="1" x14ac:dyDescent="0.25">
      <c r="A11" s="98" t="s">
        <v>9</v>
      </c>
      <c r="B11" s="231">
        <v>153</v>
      </c>
      <c r="C11" s="232">
        <f>153/310*100</f>
        <v>49.354838709677416</v>
      </c>
      <c r="D11" s="11"/>
    </row>
    <row r="12" spans="1:4" ht="18.75" customHeight="1" x14ac:dyDescent="0.25">
      <c r="A12" s="98" t="s">
        <v>10</v>
      </c>
      <c r="B12" s="231">
        <v>4</v>
      </c>
      <c r="C12" s="232">
        <f>4/310*100</f>
        <v>1.2903225806451613</v>
      </c>
      <c r="D12" s="11"/>
    </row>
    <row r="13" spans="1:4" ht="18.75" customHeight="1" x14ac:dyDescent="0.25">
      <c r="A13" s="98" t="s">
        <v>11</v>
      </c>
      <c r="B13" s="231">
        <v>37</v>
      </c>
      <c r="C13" s="232">
        <f>37/310*100</f>
        <v>11.935483870967742</v>
      </c>
      <c r="D13" s="11"/>
    </row>
    <row r="14" spans="1:4" ht="18.75" customHeight="1" x14ac:dyDescent="0.25">
      <c r="A14" s="98" t="s">
        <v>12</v>
      </c>
      <c r="B14" s="231">
        <v>80</v>
      </c>
      <c r="C14" s="232">
        <f>80/310*100</f>
        <v>25.806451612903224</v>
      </c>
      <c r="D14" s="11"/>
    </row>
    <row r="15" spans="1:4" ht="18.75" x14ac:dyDescent="0.25">
      <c r="A15" s="98" t="s">
        <v>215</v>
      </c>
      <c r="B15" s="231">
        <v>34</v>
      </c>
      <c r="C15" s="232">
        <f>34/310*100</f>
        <v>10.967741935483872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view="pageBreakPreview" zoomScaleNormal="100" zoomScaleSheetLayoutView="100" workbookViewId="0">
      <selection activeCell="A32" sqref="A32:D35"/>
    </sheetView>
  </sheetViews>
  <sheetFormatPr defaultRowHeight="15" x14ac:dyDescent="0.25"/>
  <cols>
    <col min="1" max="1" width="44" customWidth="1"/>
    <col min="2" max="2" width="18.140625" customWidth="1"/>
    <col min="3" max="3" width="40.85546875" customWidth="1"/>
    <col min="4" max="4" width="17.7109375" style="5" customWidth="1"/>
  </cols>
  <sheetData>
    <row r="1" spans="1:4" ht="18.75" x14ac:dyDescent="0.25">
      <c r="A1" s="49" t="s">
        <v>233</v>
      </c>
      <c r="B1" s="49"/>
      <c r="C1" s="49"/>
      <c r="D1" s="56"/>
    </row>
    <row r="2" spans="1:4" ht="117" customHeight="1" x14ac:dyDescent="0.25">
      <c r="A2" s="137" t="s">
        <v>93</v>
      </c>
      <c r="B2" s="128" t="s">
        <v>236</v>
      </c>
      <c r="C2" s="129" t="s">
        <v>95</v>
      </c>
      <c r="D2" s="129" t="s">
        <v>96</v>
      </c>
    </row>
    <row r="3" spans="1:4" ht="18.75" x14ac:dyDescent="0.25">
      <c r="A3" s="161" t="s">
        <v>259</v>
      </c>
      <c r="B3" s="139"/>
      <c r="C3" s="139"/>
      <c r="D3" s="157">
        <f>D4+D14+D21+D31+D37+D55+D63+D74</f>
        <v>600</v>
      </c>
    </row>
    <row r="4" spans="1:4" ht="19.5" thickBot="1" x14ac:dyDescent="0.3">
      <c r="A4" s="160" t="s">
        <v>260</v>
      </c>
      <c r="B4" s="188"/>
      <c r="C4" s="144"/>
      <c r="D4" s="245">
        <f>D5+D6+D7+D10+D12</f>
        <v>180</v>
      </c>
    </row>
    <row r="5" spans="1:4" ht="24" customHeight="1" thickBot="1" x14ac:dyDescent="0.3">
      <c r="A5" s="271" t="s">
        <v>328</v>
      </c>
      <c r="B5" s="272">
        <v>43869</v>
      </c>
      <c r="C5" s="273" t="s">
        <v>329</v>
      </c>
      <c r="D5" s="273">
        <v>30</v>
      </c>
    </row>
    <row r="6" spans="1:4" ht="48" thickBot="1" x14ac:dyDescent="0.3">
      <c r="A6" s="274" t="s">
        <v>330</v>
      </c>
      <c r="B6" s="275">
        <v>43875</v>
      </c>
      <c r="C6" s="276" t="s">
        <v>331</v>
      </c>
      <c r="D6" s="276">
        <v>60</v>
      </c>
    </row>
    <row r="7" spans="1:4" ht="15.75" x14ac:dyDescent="0.25">
      <c r="A7" s="386" t="s">
        <v>332</v>
      </c>
      <c r="B7" s="277">
        <v>43868</v>
      </c>
      <c r="C7" s="278" t="s">
        <v>333</v>
      </c>
      <c r="D7" s="392">
        <v>30</v>
      </c>
    </row>
    <row r="8" spans="1:4" ht="15.75" x14ac:dyDescent="0.25">
      <c r="A8" s="398"/>
      <c r="B8" s="277">
        <v>43882</v>
      </c>
      <c r="C8" s="278" t="s">
        <v>334</v>
      </c>
      <c r="D8" s="399"/>
    </row>
    <row r="9" spans="1:4" ht="16.5" thickBot="1" x14ac:dyDescent="0.3">
      <c r="A9" s="387"/>
      <c r="B9" s="275">
        <v>43889</v>
      </c>
      <c r="C9" s="279"/>
      <c r="D9" s="393"/>
    </row>
    <row r="10" spans="1:4" ht="30.6" customHeight="1" x14ac:dyDescent="0.25">
      <c r="A10" s="386" t="s">
        <v>335</v>
      </c>
      <c r="B10" s="388">
        <v>43900</v>
      </c>
      <c r="C10" s="278" t="s">
        <v>336</v>
      </c>
      <c r="D10" s="392">
        <v>30</v>
      </c>
    </row>
    <row r="11" spans="1:4" ht="16.5" thickBot="1" x14ac:dyDescent="0.3">
      <c r="A11" s="387"/>
      <c r="B11" s="389"/>
      <c r="C11" s="276" t="s">
        <v>334</v>
      </c>
      <c r="D11" s="393"/>
    </row>
    <row r="12" spans="1:4" ht="15.75" x14ac:dyDescent="0.25">
      <c r="A12" s="386" t="s">
        <v>337</v>
      </c>
      <c r="B12" s="388">
        <v>44096</v>
      </c>
      <c r="C12" s="278" t="s">
        <v>336</v>
      </c>
      <c r="D12" s="392">
        <v>30</v>
      </c>
    </row>
    <row r="13" spans="1:4" ht="16.5" thickBot="1" x14ac:dyDescent="0.3">
      <c r="A13" s="387"/>
      <c r="B13" s="389"/>
      <c r="C13" s="276" t="s">
        <v>334</v>
      </c>
      <c r="D13" s="393"/>
    </row>
    <row r="14" spans="1:4" ht="18.75" x14ac:dyDescent="0.25">
      <c r="A14" s="261" t="s">
        <v>261</v>
      </c>
      <c r="B14" s="140"/>
      <c r="C14" s="140"/>
      <c r="D14" s="246">
        <f>D15+D16+D17+D18+D19+D20</f>
        <v>100</v>
      </c>
    </row>
    <row r="15" spans="1:4" ht="30.6" customHeight="1" x14ac:dyDescent="0.25">
      <c r="A15" s="394" t="s">
        <v>338</v>
      </c>
      <c r="B15" s="395">
        <v>44151</v>
      </c>
      <c r="C15" s="278" t="s">
        <v>336</v>
      </c>
      <c r="D15" s="397">
        <v>100</v>
      </c>
    </row>
    <row r="16" spans="1:4" ht="16.5" thickBot="1" x14ac:dyDescent="0.3">
      <c r="A16" s="387"/>
      <c r="B16" s="389"/>
      <c r="C16" s="276" t="s">
        <v>334</v>
      </c>
      <c r="D16" s="393"/>
    </row>
    <row r="17" spans="1:4" ht="15.75" x14ac:dyDescent="0.25">
      <c r="A17" s="165"/>
      <c r="B17" s="169"/>
      <c r="C17" s="165"/>
      <c r="D17" s="138">
        <v>0</v>
      </c>
    </row>
    <row r="18" spans="1:4" ht="15.75" x14ac:dyDescent="0.25">
      <c r="A18" s="165"/>
      <c r="B18" s="169"/>
      <c r="C18" s="165"/>
      <c r="D18" s="138">
        <v>0</v>
      </c>
    </row>
    <row r="19" spans="1:4" ht="15.75" x14ac:dyDescent="0.25">
      <c r="A19" s="165"/>
      <c r="B19" s="169"/>
      <c r="C19" s="165"/>
      <c r="D19" s="138">
        <v>0</v>
      </c>
    </row>
    <row r="20" spans="1:4" ht="13.5" customHeight="1" x14ac:dyDescent="0.25">
      <c r="A20" s="165"/>
      <c r="B20" s="174"/>
      <c r="C20" s="165"/>
      <c r="D20" s="138">
        <v>0</v>
      </c>
    </row>
    <row r="21" spans="1:4" ht="18.75" x14ac:dyDescent="0.25">
      <c r="A21" s="260" t="s">
        <v>223</v>
      </c>
      <c r="B21" s="140"/>
      <c r="C21" s="140"/>
      <c r="D21" s="246">
        <f>D22+D23+D24+D25+D26+D27+D28+D29+D30</f>
        <v>120</v>
      </c>
    </row>
    <row r="22" spans="1:4" ht="17.25" customHeight="1" x14ac:dyDescent="0.25">
      <c r="A22" s="394" t="s">
        <v>339</v>
      </c>
      <c r="B22" s="395">
        <v>43841</v>
      </c>
      <c r="C22" s="278" t="s">
        <v>336</v>
      </c>
      <c r="D22" s="397">
        <v>30</v>
      </c>
    </row>
    <row r="23" spans="1:4" ht="21" customHeight="1" thickBot="1" x14ac:dyDescent="0.3">
      <c r="A23" s="387"/>
      <c r="B23" s="389"/>
      <c r="C23" s="276" t="s">
        <v>334</v>
      </c>
      <c r="D23" s="393"/>
    </row>
    <row r="24" spans="1:4" ht="30.6" customHeight="1" x14ac:dyDescent="0.25">
      <c r="A24" s="386" t="s">
        <v>340</v>
      </c>
      <c r="B24" s="388">
        <v>43895</v>
      </c>
      <c r="C24" s="278" t="s">
        <v>336</v>
      </c>
      <c r="D24" s="392">
        <v>30</v>
      </c>
    </row>
    <row r="25" spans="1:4" ht="16.5" thickBot="1" x14ac:dyDescent="0.3">
      <c r="A25" s="387"/>
      <c r="B25" s="389"/>
      <c r="C25" s="276" t="s">
        <v>334</v>
      </c>
      <c r="D25" s="393"/>
    </row>
    <row r="26" spans="1:4" ht="15.75" x14ac:dyDescent="0.25">
      <c r="A26" s="386" t="s">
        <v>341</v>
      </c>
      <c r="B26" s="388">
        <v>44114</v>
      </c>
      <c r="C26" s="278" t="s">
        <v>342</v>
      </c>
      <c r="D26" s="392">
        <v>30</v>
      </c>
    </row>
    <row r="27" spans="1:4" ht="16.5" thickBot="1" x14ac:dyDescent="0.3">
      <c r="A27" s="387"/>
      <c r="B27" s="389"/>
      <c r="C27" s="276" t="s">
        <v>334</v>
      </c>
      <c r="D27" s="393"/>
    </row>
    <row r="28" spans="1:4" ht="19.5" customHeight="1" x14ac:dyDescent="0.25">
      <c r="A28" s="386" t="s">
        <v>343</v>
      </c>
      <c r="B28" s="388">
        <v>44115</v>
      </c>
      <c r="C28" s="278" t="s">
        <v>333</v>
      </c>
      <c r="D28" s="392">
        <v>30</v>
      </c>
    </row>
    <row r="29" spans="1:4" ht="19.5" customHeight="1" thickBot="1" x14ac:dyDescent="0.3">
      <c r="A29" s="387"/>
      <c r="B29" s="389"/>
      <c r="C29" s="276" t="s">
        <v>334</v>
      </c>
      <c r="D29" s="393"/>
    </row>
    <row r="30" spans="1:4" ht="18.75" customHeight="1" x14ac:dyDescent="0.25">
      <c r="A30" s="165"/>
      <c r="B30" s="165"/>
      <c r="C30" s="165"/>
      <c r="D30" s="138">
        <v>0</v>
      </c>
    </row>
    <row r="31" spans="1:4" ht="18.75" x14ac:dyDescent="0.25">
      <c r="A31" s="143" t="s">
        <v>124</v>
      </c>
      <c r="B31" s="191"/>
      <c r="C31" s="192"/>
      <c r="D31" s="247">
        <v>200</v>
      </c>
    </row>
    <row r="32" spans="1:4" ht="30.6" customHeight="1" x14ac:dyDescent="0.25">
      <c r="A32" s="394" t="s">
        <v>344</v>
      </c>
      <c r="B32" s="395">
        <v>43888</v>
      </c>
      <c r="C32" s="278" t="s">
        <v>342</v>
      </c>
      <c r="D32" s="396">
        <v>120</v>
      </c>
    </row>
    <row r="33" spans="1:4" ht="16.5" thickBot="1" x14ac:dyDescent="0.3">
      <c r="A33" s="387"/>
      <c r="B33" s="389"/>
      <c r="C33" s="276" t="s">
        <v>334</v>
      </c>
      <c r="D33" s="391"/>
    </row>
    <row r="34" spans="1:4" ht="30.6" customHeight="1" x14ac:dyDescent="0.25">
      <c r="A34" s="386" t="s">
        <v>345</v>
      </c>
      <c r="B34" s="388">
        <v>43923</v>
      </c>
      <c r="C34" s="278" t="s">
        <v>336</v>
      </c>
      <c r="D34" s="390">
        <v>80</v>
      </c>
    </row>
    <row r="35" spans="1:4" ht="16.5" thickBot="1" x14ac:dyDescent="0.3">
      <c r="A35" s="387"/>
      <c r="B35" s="389"/>
      <c r="C35" s="276" t="s">
        <v>334</v>
      </c>
      <c r="D35" s="391"/>
    </row>
    <row r="36" spans="1:4" ht="18.75" x14ac:dyDescent="0.25">
      <c r="A36" s="165"/>
      <c r="B36" s="169"/>
      <c r="C36" s="169"/>
      <c r="D36" s="100">
        <v>0</v>
      </c>
    </row>
    <row r="37" spans="1:4" ht="18.75" x14ac:dyDescent="0.25">
      <c r="A37" s="143" t="s">
        <v>237</v>
      </c>
      <c r="B37" s="142"/>
      <c r="C37" s="141"/>
      <c r="D37" s="247">
        <f>D38+D39+D40+D41+D42+D43+D44+D45+D46+D47+D48+D49+D50+D51+D52+D53+D54</f>
        <v>0</v>
      </c>
    </row>
    <row r="38" spans="1:4" ht="18.75" customHeight="1" x14ac:dyDescent="0.25">
      <c r="A38" s="165"/>
      <c r="B38" s="182"/>
      <c r="C38" s="183"/>
      <c r="D38" s="193">
        <v>0</v>
      </c>
    </row>
    <row r="39" spans="1:4" ht="17.25" customHeight="1" x14ac:dyDescent="0.25">
      <c r="A39" s="165"/>
      <c r="B39" s="172"/>
      <c r="C39" s="172"/>
      <c r="D39" s="193">
        <v>0</v>
      </c>
    </row>
    <row r="40" spans="1:4" ht="16.5" customHeight="1" x14ac:dyDescent="0.25">
      <c r="A40" s="165"/>
      <c r="B40" s="165"/>
      <c r="C40" s="165"/>
      <c r="D40" s="193">
        <v>0</v>
      </c>
    </row>
    <row r="41" spans="1:4" ht="18" customHeight="1" x14ac:dyDescent="0.25">
      <c r="A41" s="165"/>
      <c r="B41" s="165"/>
      <c r="C41" s="165"/>
      <c r="D41" s="193">
        <v>0</v>
      </c>
    </row>
    <row r="42" spans="1:4" ht="16.5" customHeight="1" x14ac:dyDescent="0.25">
      <c r="A42" s="165"/>
      <c r="B42" s="169"/>
      <c r="C42" s="165"/>
      <c r="D42" s="193">
        <v>0</v>
      </c>
    </row>
    <row r="43" spans="1:4" ht="18.75" customHeight="1" x14ac:dyDescent="0.25">
      <c r="A43" s="165"/>
      <c r="B43" s="169"/>
      <c r="C43" s="165"/>
      <c r="D43" s="193">
        <v>0</v>
      </c>
    </row>
    <row r="44" spans="1:4" ht="18.75" customHeight="1" x14ac:dyDescent="0.25">
      <c r="A44" s="165"/>
      <c r="B44" s="172"/>
      <c r="C44" s="172"/>
      <c r="D44" s="193">
        <v>0</v>
      </c>
    </row>
    <row r="45" spans="1:4" ht="17.25" customHeight="1" x14ac:dyDescent="0.25">
      <c r="A45" s="165"/>
      <c r="B45" s="165"/>
      <c r="C45" s="165"/>
      <c r="D45" s="193">
        <v>0</v>
      </c>
    </row>
    <row r="46" spans="1:4" ht="15.75" x14ac:dyDescent="0.25">
      <c r="A46" s="165"/>
      <c r="B46" s="165"/>
      <c r="C46" s="165"/>
      <c r="D46" s="168">
        <v>0</v>
      </c>
    </row>
    <row r="47" spans="1:4" ht="15.75" x14ac:dyDescent="0.25">
      <c r="A47" s="165"/>
      <c r="B47" s="165"/>
      <c r="C47" s="165"/>
      <c r="D47" s="168">
        <v>0</v>
      </c>
    </row>
    <row r="48" spans="1:4" ht="15.75" x14ac:dyDescent="0.25">
      <c r="A48" s="165"/>
      <c r="B48" s="165"/>
      <c r="C48" s="173"/>
      <c r="D48" s="190">
        <v>0</v>
      </c>
    </row>
    <row r="49" spans="1:4" ht="17.25" customHeight="1" x14ac:dyDescent="0.25">
      <c r="A49" s="165"/>
      <c r="B49" s="165"/>
      <c r="C49" s="165"/>
      <c r="D49" s="190">
        <v>0</v>
      </c>
    </row>
    <row r="50" spans="1:4" ht="18" customHeight="1" x14ac:dyDescent="0.25">
      <c r="A50" s="165"/>
      <c r="B50" s="165"/>
      <c r="C50" s="165"/>
      <c r="D50" s="190">
        <v>0</v>
      </c>
    </row>
    <row r="51" spans="1:4" ht="13.5" customHeight="1" x14ac:dyDescent="0.25">
      <c r="A51" s="165"/>
      <c r="B51" s="169"/>
      <c r="C51" s="165"/>
      <c r="D51" s="190">
        <v>0</v>
      </c>
    </row>
    <row r="52" spans="1:4" ht="18" customHeight="1" x14ac:dyDescent="0.25">
      <c r="A52" s="165"/>
      <c r="B52" s="165"/>
      <c r="C52" s="165"/>
      <c r="D52" s="190">
        <v>0</v>
      </c>
    </row>
    <row r="53" spans="1:4" ht="16.5" customHeight="1" x14ac:dyDescent="0.25">
      <c r="A53" s="165"/>
      <c r="B53" s="169"/>
      <c r="C53" s="165"/>
      <c r="D53" s="190">
        <v>0</v>
      </c>
    </row>
    <row r="54" spans="1:4" ht="15.75" x14ac:dyDescent="0.25">
      <c r="A54" s="172"/>
      <c r="B54" s="181"/>
      <c r="C54" s="173"/>
      <c r="D54" s="190">
        <v>0</v>
      </c>
    </row>
    <row r="55" spans="1:4" ht="18.75" x14ac:dyDescent="0.25">
      <c r="A55" s="143" t="s">
        <v>238</v>
      </c>
      <c r="B55" s="142"/>
      <c r="C55" s="141"/>
      <c r="D55" s="247">
        <f>D56+D57+D58+D59+D60+D61+D62</f>
        <v>0</v>
      </c>
    </row>
    <row r="56" spans="1:4" ht="15.75" x14ac:dyDescent="0.25">
      <c r="A56" s="165"/>
      <c r="B56" s="169"/>
      <c r="C56" s="165"/>
      <c r="D56" s="189">
        <v>0</v>
      </c>
    </row>
    <row r="57" spans="1:4" ht="15.75" x14ac:dyDescent="0.25">
      <c r="A57" s="165"/>
      <c r="B57" s="169"/>
      <c r="C57" s="165"/>
      <c r="D57" s="190">
        <v>0</v>
      </c>
    </row>
    <row r="58" spans="1:4" ht="15.75" x14ac:dyDescent="0.25">
      <c r="A58" s="165"/>
      <c r="B58" s="169"/>
      <c r="C58" s="165"/>
      <c r="D58" s="190">
        <v>0</v>
      </c>
    </row>
    <row r="59" spans="1:4" ht="15.75" x14ac:dyDescent="0.25">
      <c r="A59" s="165"/>
      <c r="B59" s="169"/>
      <c r="C59" s="165"/>
      <c r="D59" s="190">
        <v>0</v>
      </c>
    </row>
    <row r="60" spans="1:4" ht="15.75" x14ac:dyDescent="0.25">
      <c r="A60" s="165"/>
      <c r="B60" s="169"/>
      <c r="C60" s="165"/>
      <c r="D60" s="189">
        <v>0</v>
      </c>
    </row>
    <row r="61" spans="1:4" ht="15.75" x14ac:dyDescent="0.25">
      <c r="A61" s="165"/>
      <c r="B61" s="169"/>
      <c r="C61" s="165"/>
      <c r="D61" s="190">
        <v>0</v>
      </c>
    </row>
    <row r="62" spans="1:4" ht="18.75" x14ac:dyDescent="0.25">
      <c r="A62" s="68"/>
      <c r="B62" s="100"/>
      <c r="C62" s="68"/>
      <c r="D62" s="100">
        <v>0</v>
      </c>
    </row>
    <row r="63" spans="1:4" ht="18.75" x14ac:dyDescent="0.25">
      <c r="A63" s="143" t="s">
        <v>234</v>
      </c>
      <c r="B63" s="142"/>
      <c r="C63" s="141"/>
      <c r="D63" s="247">
        <f>D64+D65+D66+D67+D73</f>
        <v>0</v>
      </c>
    </row>
    <row r="64" spans="1:4" ht="15.75" x14ac:dyDescent="0.25">
      <c r="A64" s="165"/>
      <c r="B64" s="169"/>
      <c r="C64" s="165"/>
      <c r="D64" s="190">
        <v>0</v>
      </c>
    </row>
    <row r="65" spans="1:4" ht="15.75" x14ac:dyDescent="0.25">
      <c r="A65" s="165"/>
      <c r="B65" s="169"/>
      <c r="C65" s="165"/>
      <c r="D65" s="190">
        <v>0</v>
      </c>
    </row>
    <row r="66" spans="1:4" ht="15.75" x14ac:dyDescent="0.25">
      <c r="A66" s="165"/>
      <c r="B66" s="165"/>
      <c r="C66" s="165"/>
      <c r="D66" s="190">
        <v>0</v>
      </c>
    </row>
    <row r="67" spans="1:4" ht="15.75" x14ac:dyDescent="0.25">
      <c r="A67" s="165"/>
      <c r="B67" s="165"/>
      <c r="C67" s="165"/>
      <c r="D67" s="190">
        <v>0</v>
      </c>
    </row>
    <row r="68" spans="1:4" ht="18.75" x14ac:dyDescent="0.25">
      <c r="A68" s="68"/>
      <c r="B68" s="100"/>
      <c r="C68" s="68"/>
      <c r="D68" s="100">
        <v>0</v>
      </c>
    </row>
    <row r="69" spans="1:4" ht="15.75" x14ac:dyDescent="0.25">
      <c r="A69" s="165"/>
      <c r="B69" s="169"/>
      <c r="C69" s="165"/>
      <c r="D69" s="190">
        <v>0</v>
      </c>
    </row>
    <row r="70" spans="1:4" ht="15.75" x14ac:dyDescent="0.25">
      <c r="A70" s="165"/>
      <c r="B70" s="165"/>
      <c r="C70" s="165"/>
      <c r="D70" s="190">
        <v>0</v>
      </c>
    </row>
    <row r="71" spans="1:4" ht="15.75" x14ac:dyDescent="0.25">
      <c r="A71" s="165"/>
      <c r="B71" s="165"/>
      <c r="C71" s="165"/>
      <c r="D71" s="190">
        <v>0</v>
      </c>
    </row>
    <row r="72" spans="1:4" ht="18.75" x14ac:dyDescent="0.25">
      <c r="A72" s="68"/>
      <c r="B72" s="100"/>
      <c r="C72" s="68"/>
      <c r="D72" s="100">
        <v>0</v>
      </c>
    </row>
    <row r="73" spans="1:4" ht="18.75" x14ac:dyDescent="0.25">
      <c r="A73" s="68"/>
      <c r="B73" s="100"/>
      <c r="C73" s="68"/>
      <c r="D73" s="100">
        <v>0</v>
      </c>
    </row>
    <row r="74" spans="1:4" ht="18.75" x14ac:dyDescent="0.25">
      <c r="A74" s="143" t="s">
        <v>235</v>
      </c>
      <c r="B74" s="142"/>
      <c r="C74" s="141"/>
      <c r="D74" s="247">
        <f>D75+D76+D77+D78+D79+D80+D81+D82+D83+D84+D85+D86+D87+D88+D89+D90+D91+D92</f>
        <v>0</v>
      </c>
    </row>
    <row r="75" spans="1:4" ht="15.75" x14ac:dyDescent="0.25">
      <c r="A75" s="165"/>
      <c r="B75" s="169"/>
      <c r="C75" s="165"/>
      <c r="D75" s="190">
        <v>0</v>
      </c>
    </row>
    <row r="76" spans="1:4" ht="15.75" x14ac:dyDescent="0.25">
      <c r="A76" s="165"/>
      <c r="B76" s="165"/>
      <c r="C76" s="165"/>
      <c r="D76" s="190">
        <v>0</v>
      </c>
    </row>
    <row r="77" spans="1:4" ht="15.75" x14ac:dyDescent="0.25">
      <c r="A77" s="170"/>
      <c r="B77" s="170"/>
      <c r="C77" s="170"/>
      <c r="D77" s="190">
        <v>0</v>
      </c>
    </row>
    <row r="78" spans="1:4" ht="15.75" x14ac:dyDescent="0.25">
      <c r="A78" s="170"/>
      <c r="B78" s="170"/>
      <c r="C78" s="170"/>
      <c r="D78" s="190">
        <v>0</v>
      </c>
    </row>
    <row r="79" spans="1:4" ht="15.75" x14ac:dyDescent="0.25">
      <c r="A79" s="170"/>
      <c r="B79" s="170"/>
      <c r="C79" s="170"/>
      <c r="D79" s="190">
        <v>0</v>
      </c>
    </row>
    <row r="80" spans="1:4" ht="15.75" x14ac:dyDescent="0.25">
      <c r="A80" s="170"/>
      <c r="B80" s="170"/>
      <c r="C80" s="170"/>
      <c r="D80" s="190">
        <v>0</v>
      </c>
    </row>
    <row r="81" spans="1:4" ht="15.75" x14ac:dyDescent="0.25">
      <c r="A81" s="170"/>
      <c r="B81" s="169"/>
      <c r="C81" s="170"/>
      <c r="D81" s="190">
        <v>0</v>
      </c>
    </row>
    <row r="82" spans="1:4" ht="15.75" x14ac:dyDescent="0.25">
      <c r="A82" s="165"/>
      <c r="B82" s="165"/>
      <c r="C82" s="173"/>
      <c r="D82" s="190">
        <v>0</v>
      </c>
    </row>
    <row r="83" spans="1:4" ht="15.75" x14ac:dyDescent="0.25">
      <c r="A83" s="170"/>
      <c r="B83" s="170"/>
      <c r="C83" s="170"/>
      <c r="D83" s="190">
        <v>0</v>
      </c>
    </row>
    <row r="84" spans="1:4" ht="15.75" x14ac:dyDescent="0.25">
      <c r="A84" s="165"/>
      <c r="B84" s="169"/>
      <c r="C84" s="165"/>
      <c r="D84" s="189">
        <v>0</v>
      </c>
    </row>
    <row r="85" spans="1:4" ht="15.75" x14ac:dyDescent="0.25">
      <c r="A85" s="170"/>
      <c r="B85" s="170"/>
      <c r="C85" s="170"/>
      <c r="D85" s="189">
        <v>0</v>
      </c>
    </row>
    <row r="86" spans="1:4" ht="15.75" x14ac:dyDescent="0.25">
      <c r="A86" s="165"/>
      <c r="B86" s="169"/>
      <c r="C86" s="165"/>
      <c r="D86" s="189">
        <v>0</v>
      </c>
    </row>
    <row r="87" spans="1:4" ht="15.75" x14ac:dyDescent="0.25">
      <c r="A87" s="170"/>
      <c r="B87" s="170"/>
      <c r="C87" s="170"/>
      <c r="D87" s="189">
        <v>0</v>
      </c>
    </row>
    <row r="88" spans="1:4" ht="15.75" x14ac:dyDescent="0.25">
      <c r="A88" s="170"/>
      <c r="B88" s="179"/>
      <c r="C88" s="170"/>
      <c r="D88" s="189">
        <v>0</v>
      </c>
    </row>
    <row r="89" spans="1:4" ht="15.75" x14ac:dyDescent="0.25">
      <c r="A89" s="170"/>
      <c r="B89" s="170"/>
      <c r="C89" s="170"/>
      <c r="D89" s="189">
        <v>0</v>
      </c>
    </row>
    <row r="90" spans="1:4" ht="15.75" x14ac:dyDescent="0.25">
      <c r="A90" s="165"/>
      <c r="B90" s="169"/>
      <c r="C90" s="165"/>
      <c r="D90" s="189">
        <v>0</v>
      </c>
    </row>
    <row r="91" spans="1:4" ht="15.75" x14ac:dyDescent="0.25">
      <c r="A91" s="165"/>
      <c r="B91" s="169"/>
      <c r="C91" s="165"/>
      <c r="D91" s="189">
        <v>0</v>
      </c>
    </row>
    <row r="92" spans="1:4" ht="15.75" x14ac:dyDescent="0.25">
      <c r="A92" s="165"/>
      <c r="B92" s="169"/>
      <c r="C92" s="165"/>
      <c r="D92" s="189">
        <v>0</v>
      </c>
    </row>
  </sheetData>
  <sheetProtection selectLockedCells="1" selectUnlockedCells="1"/>
  <mergeCells count="29">
    <mergeCell ref="A12:A13"/>
    <mergeCell ref="B12:B13"/>
    <mergeCell ref="D12:D13"/>
    <mergeCell ref="A7:A9"/>
    <mergeCell ref="D7:D9"/>
    <mergeCell ref="A10:A11"/>
    <mergeCell ref="B10:B11"/>
    <mergeCell ref="D10:D11"/>
    <mergeCell ref="A15:A16"/>
    <mergeCell ref="B15:B16"/>
    <mergeCell ref="D15:D16"/>
    <mergeCell ref="A22:A23"/>
    <mergeCell ref="B22:B23"/>
    <mergeCell ref="D22:D23"/>
    <mergeCell ref="A24:A25"/>
    <mergeCell ref="B24:B25"/>
    <mergeCell ref="D24:D25"/>
    <mergeCell ref="A26:A27"/>
    <mergeCell ref="B26:B27"/>
    <mergeCell ref="D26:D27"/>
    <mergeCell ref="A34:A35"/>
    <mergeCell ref="B34:B35"/>
    <mergeCell ref="D34:D35"/>
    <mergeCell ref="A28:A29"/>
    <mergeCell ref="B28:B29"/>
    <mergeCell ref="D28:D29"/>
    <mergeCell ref="A32:A33"/>
    <mergeCell ref="B32:B33"/>
    <mergeCell ref="D32:D33"/>
  </mergeCell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view="pageBreakPreview" zoomScale="80" zoomScaleNormal="80" zoomScaleSheetLayoutView="80" workbookViewId="0">
      <selection activeCell="B97" sqref="B97:L97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385" t="s">
        <v>101</v>
      </c>
      <c r="B1" s="385"/>
      <c r="C1" s="385"/>
      <c r="D1" s="385"/>
      <c r="E1" s="385"/>
      <c r="F1" s="385"/>
      <c r="G1" s="385"/>
      <c r="H1" s="385"/>
      <c r="I1" s="385"/>
      <c r="J1" s="385"/>
      <c r="K1" s="205"/>
      <c r="L1" s="205"/>
    </row>
    <row r="2" spans="1:12" s="5" customFormat="1" ht="37.5" customHeight="1" x14ac:dyDescent="0.25">
      <c r="A2" s="401" t="s">
        <v>62</v>
      </c>
      <c r="B2" s="367" t="s">
        <v>55</v>
      </c>
      <c r="C2" s="367" t="s">
        <v>56</v>
      </c>
      <c r="D2" s="367"/>
      <c r="E2" s="367" t="s">
        <v>57</v>
      </c>
      <c r="F2" s="367" t="s">
        <v>58</v>
      </c>
      <c r="G2" s="367" t="s">
        <v>63</v>
      </c>
      <c r="H2" s="367"/>
      <c r="I2" s="367"/>
      <c r="J2" s="367" t="s">
        <v>64</v>
      </c>
      <c r="K2" s="367" t="s">
        <v>229</v>
      </c>
      <c r="L2" s="367" t="s">
        <v>217</v>
      </c>
    </row>
    <row r="3" spans="1:12" s="5" customFormat="1" ht="57.75" customHeight="1" x14ac:dyDescent="0.25">
      <c r="A3" s="401"/>
      <c r="B3" s="367"/>
      <c r="C3" s="227" t="s">
        <v>59</v>
      </c>
      <c r="D3" s="227" t="s">
        <v>90</v>
      </c>
      <c r="E3" s="367"/>
      <c r="F3" s="367"/>
      <c r="G3" s="227" t="s">
        <v>65</v>
      </c>
      <c r="H3" s="227" t="s">
        <v>228</v>
      </c>
      <c r="I3" s="227" t="s">
        <v>66</v>
      </c>
      <c r="J3" s="367"/>
      <c r="K3" s="367"/>
      <c r="L3" s="367"/>
    </row>
    <row r="4" spans="1:12" s="5" customFormat="1" ht="75" customHeight="1" x14ac:dyDescent="0.25">
      <c r="A4" s="60" t="s">
        <v>67</v>
      </c>
      <c r="B4" s="101" t="s">
        <v>60</v>
      </c>
      <c r="C4" s="101">
        <f>SUM(C5,C12,C21)</f>
        <v>7</v>
      </c>
      <c r="D4" s="101">
        <f>SUM(D5,D12,D21)</f>
        <v>7</v>
      </c>
      <c r="E4" s="101"/>
      <c r="F4" s="101"/>
      <c r="G4" s="101">
        <f t="shared" ref="G4:L4" si="0">SUM(G5,G12,G21)</f>
        <v>135</v>
      </c>
      <c r="H4" s="101">
        <f t="shared" si="0"/>
        <v>0</v>
      </c>
      <c r="I4" s="101">
        <f t="shared" si="0"/>
        <v>19060</v>
      </c>
      <c r="J4" s="101">
        <f t="shared" si="0"/>
        <v>1</v>
      </c>
      <c r="K4" s="101">
        <f t="shared" si="0"/>
        <v>3</v>
      </c>
      <c r="L4" s="101">
        <f t="shared" si="0"/>
        <v>130500</v>
      </c>
    </row>
    <row r="5" spans="1:12" s="5" customFormat="1" ht="21.6" customHeight="1" x14ac:dyDescent="0.25">
      <c r="A5" s="59"/>
      <c r="B5" s="130" t="s">
        <v>230</v>
      </c>
      <c r="C5" s="248">
        <f>SUM(C6:C11)</f>
        <v>0</v>
      </c>
      <c r="D5" s="248">
        <v>0</v>
      </c>
      <c r="E5" s="233"/>
      <c r="F5" s="132"/>
      <c r="G5" s="248">
        <f t="shared" ref="G5:K5" si="1">SUM(G6:G11)</f>
        <v>0</v>
      </c>
      <c r="H5" s="248">
        <f t="shared" si="1"/>
        <v>0</v>
      </c>
      <c r="I5" s="131">
        <f t="shared" si="1"/>
        <v>0</v>
      </c>
      <c r="J5" s="132">
        <v>0</v>
      </c>
      <c r="K5" s="132">
        <f t="shared" si="1"/>
        <v>0</v>
      </c>
      <c r="L5" s="133">
        <v>0</v>
      </c>
    </row>
    <row r="6" spans="1:12" s="5" customFormat="1" x14ac:dyDescent="0.25">
      <c r="A6" s="59"/>
      <c r="B6" s="68"/>
      <c r="C6" s="58"/>
      <c r="D6" s="58"/>
      <c r="E6" s="100"/>
      <c r="F6" s="100"/>
      <c r="G6" s="21"/>
      <c r="H6" s="21"/>
      <c r="I6" s="21"/>
      <c r="J6" s="110"/>
      <c r="K6" s="110"/>
      <c r="L6" s="110"/>
    </row>
    <row r="7" spans="1:12" s="5" customFormat="1" x14ac:dyDescent="0.25">
      <c r="A7" s="59"/>
      <c r="B7" s="68"/>
      <c r="C7" s="58"/>
      <c r="D7" s="58"/>
      <c r="E7" s="100"/>
      <c r="F7" s="100"/>
      <c r="G7" s="21"/>
      <c r="H7" s="21"/>
      <c r="I7" s="21"/>
      <c r="J7" s="110"/>
      <c r="K7" s="110"/>
      <c r="L7" s="110"/>
    </row>
    <row r="8" spans="1:12" s="5" customFormat="1" x14ac:dyDescent="0.25">
      <c r="A8" s="59"/>
      <c r="B8" s="68"/>
      <c r="C8" s="58"/>
      <c r="D8" s="58"/>
      <c r="E8" s="100"/>
      <c r="F8" s="100"/>
      <c r="G8" s="21"/>
      <c r="H8" s="21"/>
      <c r="I8" s="21"/>
      <c r="J8" s="110"/>
      <c r="K8" s="110"/>
      <c r="L8" s="110"/>
    </row>
    <row r="9" spans="1:12" s="5" customFormat="1" x14ac:dyDescent="0.25">
      <c r="A9" s="59"/>
      <c r="B9" s="68"/>
      <c r="C9" s="58"/>
      <c r="D9" s="58"/>
      <c r="E9" s="100"/>
      <c r="F9" s="100"/>
      <c r="G9" s="21"/>
      <c r="H9" s="21"/>
      <c r="I9" s="21"/>
      <c r="J9" s="110"/>
      <c r="K9" s="110"/>
      <c r="L9" s="110"/>
    </row>
    <row r="10" spans="1:12" s="5" customFormat="1" x14ac:dyDescent="0.25">
      <c r="A10" s="59"/>
      <c r="B10" s="68"/>
      <c r="C10" s="58"/>
      <c r="D10" s="58"/>
      <c r="E10" s="100"/>
      <c r="F10" s="100"/>
      <c r="G10" s="21"/>
      <c r="H10" s="21"/>
      <c r="I10" s="21"/>
      <c r="J10" s="110"/>
      <c r="K10" s="110"/>
      <c r="L10" s="110"/>
    </row>
    <row r="11" spans="1:12" s="5" customFormat="1" x14ac:dyDescent="0.25">
      <c r="A11" s="59"/>
      <c r="B11" s="68"/>
      <c r="C11" s="58"/>
      <c r="D11" s="58"/>
      <c r="E11" s="100"/>
      <c r="F11" s="100"/>
      <c r="G11" s="21"/>
      <c r="H11" s="21"/>
      <c r="I11" s="21"/>
      <c r="J11" s="110"/>
      <c r="K11" s="110"/>
      <c r="L11" s="110"/>
    </row>
    <row r="12" spans="1:12" s="5" customFormat="1" x14ac:dyDescent="0.25">
      <c r="A12" s="59"/>
      <c r="B12" s="130" t="s">
        <v>231</v>
      </c>
      <c r="C12" s="248">
        <f>SUM(C13:C20)</f>
        <v>6</v>
      </c>
      <c r="D12" s="249">
        <f>SUM(D13:D20)</f>
        <v>6</v>
      </c>
      <c r="E12" s="233"/>
      <c r="F12" s="132"/>
      <c r="G12" s="248">
        <f>SUM(G13:G20)</f>
        <v>125</v>
      </c>
      <c r="H12" s="248">
        <f>SUM(H13:H20)</f>
        <v>0</v>
      </c>
      <c r="I12" s="248">
        <f>SUM(I13:I20)</f>
        <v>15560</v>
      </c>
      <c r="J12" s="250">
        <f t="shared" ref="J12:L12" si="2">SUM(J13:J20)</f>
        <v>0</v>
      </c>
      <c r="K12" s="250">
        <f t="shared" si="2"/>
        <v>2</v>
      </c>
      <c r="L12" s="251">
        <f t="shared" si="2"/>
        <v>0</v>
      </c>
    </row>
    <row r="13" spans="1:12" s="5" customFormat="1" ht="93.75" x14ac:dyDescent="0.25">
      <c r="A13" s="59"/>
      <c r="B13" s="68" t="s">
        <v>280</v>
      </c>
      <c r="C13" s="58">
        <v>1</v>
      </c>
      <c r="D13" s="58">
        <v>1</v>
      </c>
      <c r="E13" s="100" t="s">
        <v>281</v>
      </c>
      <c r="F13" s="100" t="s">
        <v>279</v>
      </c>
      <c r="G13" s="21">
        <v>30</v>
      </c>
      <c r="H13" s="265"/>
      <c r="I13" s="21">
        <v>6720</v>
      </c>
      <c r="J13" s="110">
        <v>0</v>
      </c>
      <c r="K13" s="110">
        <v>1</v>
      </c>
      <c r="L13" s="110">
        <v>0</v>
      </c>
    </row>
    <row r="14" spans="1:12" s="5" customFormat="1" ht="93.75" x14ac:dyDescent="0.25">
      <c r="A14" s="59"/>
      <c r="B14" s="68" t="s">
        <v>282</v>
      </c>
      <c r="C14" s="58">
        <v>1</v>
      </c>
      <c r="D14" s="58">
        <v>1</v>
      </c>
      <c r="E14" s="100" t="s">
        <v>281</v>
      </c>
      <c r="F14" s="100" t="s">
        <v>278</v>
      </c>
      <c r="G14" s="21">
        <v>15</v>
      </c>
      <c r="H14" s="265"/>
      <c r="I14" s="21">
        <v>700</v>
      </c>
      <c r="J14" s="110"/>
      <c r="K14" s="110"/>
      <c r="L14" s="110"/>
    </row>
    <row r="15" spans="1:12" s="5" customFormat="1" ht="93.75" x14ac:dyDescent="0.25">
      <c r="A15" s="59"/>
      <c r="B15" s="68" t="s">
        <v>286</v>
      </c>
      <c r="C15" s="58">
        <v>1</v>
      </c>
      <c r="D15" s="58">
        <v>1</v>
      </c>
      <c r="E15" s="100" t="s">
        <v>281</v>
      </c>
      <c r="F15" s="100" t="s">
        <v>279</v>
      </c>
      <c r="G15" s="21">
        <v>15</v>
      </c>
      <c r="H15" s="21"/>
      <c r="I15" s="21">
        <v>2000</v>
      </c>
      <c r="J15" s="110">
        <v>0</v>
      </c>
      <c r="K15" s="110">
        <v>1</v>
      </c>
      <c r="L15" s="110">
        <v>0</v>
      </c>
    </row>
    <row r="16" spans="1:12" s="5" customFormat="1" ht="93.75" x14ac:dyDescent="0.25">
      <c r="A16" s="59"/>
      <c r="B16" s="68" t="s">
        <v>287</v>
      </c>
      <c r="C16" s="58">
        <v>1</v>
      </c>
      <c r="D16" s="58">
        <v>1</v>
      </c>
      <c r="E16" s="100" t="s">
        <v>281</v>
      </c>
      <c r="F16" s="100" t="s">
        <v>288</v>
      </c>
      <c r="G16" s="21">
        <v>15</v>
      </c>
      <c r="H16" s="21"/>
      <c r="I16" s="21">
        <v>3940</v>
      </c>
      <c r="J16" s="110"/>
      <c r="K16" s="110"/>
      <c r="L16" s="110"/>
    </row>
    <row r="17" spans="1:12" s="5" customFormat="1" ht="93.75" x14ac:dyDescent="0.25">
      <c r="A17" s="59"/>
      <c r="B17" s="68" t="s">
        <v>290</v>
      </c>
      <c r="C17" s="58">
        <v>1</v>
      </c>
      <c r="D17" s="58">
        <v>1</v>
      </c>
      <c r="E17" s="100" t="s">
        <v>281</v>
      </c>
      <c r="F17" s="100" t="s">
        <v>284</v>
      </c>
      <c r="G17" s="21">
        <v>30</v>
      </c>
      <c r="H17" s="21"/>
      <c r="I17" s="21">
        <v>1000</v>
      </c>
      <c r="J17" s="110"/>
      <c r="K17" s="110"/>
      <c r="L17" s="110"/>
    </row>
    <row r="18" spans="1:12" s="5" customFormat="1" ht="93.75" x14ac:dyDescent="0.25">
      <c r="A18" s="59"/>
      <c r="B18" s="68" t="s">
        <v>291</v>
      </c>
      <c r="C18" s="58">
        <v>1</v>
      </c>
      <c r="D18" s="58">
        <v>1</v>
      </c>
      <c r="E18" s="100" t="s">
        <v>281</v>
      </c>
      <c r="F18" s="100" t="s">
        <v>279</v>
      </c>
      <c r="G18" s="21">
        <v>20</v>
      </c>
      <c r="H18" s="21"/>
      <c r="I18" s="21">
        <v>1200</v>
      </c>
      <c r="J18" s="110"/>
      <c r="K18" s="110"/>
      <c r="L18" s="110"/>
    </row>
    <row r="19" spans="1:12" s="5" customFormat="1" x14ac:dyDescent="0.25">
      <c r="A19" s="59"/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</row>
    <row r="20" spans="1:12" s="5" customFormat="1" x14ac:dyDescent="0.25">
      <c r="A20" s="59"/>
      <c r="B20" s="68"/>
      <c r="C20" s="58"/>
      <c r="D20" s="58"/>
      <c r="E20" s="100"/>
      <c r="F20" s="100"/>
      <c r="G20" s="21"/>
      <c r="H20" s="21"/>
      <c r="I20" s="21"/>
      <c r="J20" s="110"/>
      <c r="K20" s="110"/>
      <c r="L20" s="110"/>
    </row>
    <row r="21" spans="1:12" s="5" customFormat="1" x14ac:dyDescent="0.25">
      <c r="A21" s="59"/>
      <c r="B21" s="130" t="s">
        <v>232</v>
      </c>
      <c r="C21" s="248">
        <f>SUM(C22:C28)</f>
        <v>1</v>
      </c>
      <c r="D21" s="248">
        <f>SUM(D22:D28)</f>
        <v>1</v>
      </c>
      <c r="E21" s="233"/>
      <c r="F21" s="132"/>
      <c r="G21" s="248">
        <f t="shared" ref="G21:K21" si="3">SUM(G22:G28)</f>
        <v>10</v>
      </c>
      <c r="H21" s="248">
        <f t="shared" si="3"/>
        <v>0</v>
      </c>
      <c r="I21" s="248">
        <f t="shared" si="3"/>
        <v>3500</v>
      </c>
      <c r="J21" s="250">
        <f t="shared" si="3"/>
        <v>1</v>
      </c>
      <c r="K21" s="250">
        <f t="shared" si="3"/>
        <v>1</v>
      </c>
      <c r="L21" s="251">
        <f>SUM(L22:L28)</f>
        <v>130500</v>
      </c>
    </row>
    <row r="22" spans="1:12" s="5" customFormat="1" ht="37.5" x14ac:dyDescent="0.25">
      <c r="A22" s="59"/>
      <c r="B22" s="68" t="s">
        <v>292</v>
      </c>
      <c r="C22" s="58">
        <v>1</v>
      </c>
      <c r="D22" s="58">
        <v>1</v>
      </c>
      <c r="E22" s="100" t="s">
        <v>293</v>
      </c>
      <c r="F22" s="100" t="s">
        <v>278</v>
      </c>
      <c r="G22" s="21">
        <v>10</v>
      </c>
      <c r="H22" s="21"/>
      <c r="I22" s="21">
        <v>3500</v>
      </c>
      <c r="J22" s="110">
        <v>1</v>
      </c>
      <c r="K22" s="110">
        <v>1</v>
      </c>
      <c r="L22" s="110">
        <v>130500</v>
      </c>
    </row>
    <row r="23" spans="1:12" s="5" customFormat="1" x14ac:dyDescent="0.25">
      <c r="A23" s="59"/>
      <c r="B23" s="134"/>
      <c r="C23" s="135"/>
      <c r="D23" s="135"/>
      <c r="E23" s="234"/>
      <c r="F23" s="136"/>
      <c r="G23" s="135"/>
      <c r="H23" s="135"/>
      <c r="I23" s="135"/>
      <c r="J23" s="136"/>
      <c r="K23" s="136"/>
      <c r="L23" s="235"/>
    </row>
    <row r="24" spans="1:12" s="5" customFormat="1" x14ac:dyDescent="0.25">
      <c r="A24" s="59"/>
      <c r="B24" s="134"/>
      <c r="C24" s="135"/>
      <c r="D24" s="135"/>
      <c r="E24" s="234"/>
      <c r="F24" s="136"/>
      <c r="G24" s="135"/>
      <c r="H24" s="135"/>
      <c r="I24" s="135"/>
      <c r="J24" s="136"/>
      <c r="K24" s="136"/>
      <c r="L24" s="235"/>
    </row>
    <row r="25" spans="1:12" s="5" customFormat="1" x14ac:dyDescent="0.25">
      <c r="A25" s="59"/>
      <c r="B25" s="134"/>
      <c r="C25" s="135"/>
      <c r="D25" s="135"/>
      <c r="E25" s="234"/>
      <c r="F25" s="136"/>
      <c r="G25" s="135"/>
      <c r="H25" s="135"/>
      <c r="I25" s="135"/>
      <c r="J25" s="136"/>
      <c r="K25" s="136"/>
      <c r="L25" s="235"/>
    </row>
    <row r="26" spans="1:12" s="5" customFormat="1" x14ac:dyDescent="0.25">
      <c r="A26" s="59"/>
      <c r="B26" s="68"/>
      <c r="C26" s="58"/>
      <c r="D26" s="58"/>
      <c r="E26" s="100"/>
      <c r="F26" s="100"/>
      <c r="G26" s="21"/>
      <c r="H26" s="21"/>
      <c r="I26" s="21"/>
      <c r="J26" s="110"/>
      <c r="K26" s="110"/>
      <c r="L26" s="110"/>
    </row>
    <row r="27" spans="1:12" s="5" customFormat="1" x14ac:dyDescent="0.25">
      <c r="A27" s="59"/>
      <c r="B27" s="68"/>
      <c r="C27" s="58"/>
      <c r="D27" s="58"/>
      <c r="E27" s="100"/>
      <c r="F27" s="100"/>
      <c r="G27" s="21"/>
      <c r="H27" s="21"/>
      <c r="I27" s="21"/>
      <c r="J27" s="110"/>
      <c r="K27" s="110"/>
      <c r="L27" s="110"/>
    </row>
    <row r="28" spans="1:12" x14ac:dyDescent="0.25">
      <c r="A28" s="59"/>
      <c r="B28" s="68"/>
      <c r="C28" s="58"/>
      <c r="D28" s="58"/>
      <c r="E28" s="100"/>
      <c r="F28" s="100"/>
      <c r="G28" s="21"/>
      <c r="H28" s="21"/>
      <c r="I28" s="21"/>
      <c r="J28" s="110"/>
      <c r="K28" s="110"/>
      <c r="L28" s="110"/>
    </row>
    <row r="29" spans="1:12" s="5" customFormat="1" ht="75" customHeight="1" x14ac:dyDescent="0.25">
      <c r="A29" s="60" t="s">
        <v>68</v>
      </c>
      <c r="B29" s="101" t="s">
        <v>61</v>
      </c>
      <c r="C29" s="101">
        <f>SUM(C30,C35,C41)</f>
        <v>1</v>
      </c>
      <c r="D29" s="101">
        <f>SUM(D30,D35,D41)</f>
        <v>1</v>
      </c>
      <c r="E29" s="101"/>
      <c r="F29" s="101"/>
      <c r="G29" s="101">
        <f>SUM(G30,G35,G41)</f>
        <v>30</v>
      </c>
      <c r="H29" s="101">
        <f>SUM(H30,H35,H41)</f>
        <v>0</v>
      </c>
      <c r="I29" s="101">
        <f>SUM(I30,I35,I41)</f>
        <v>6380</v>
      </c>
      <c r="J29" s="101">
        <f>SUM(J30,J35,J41)</f>
        <v>2</v>
      </c>
      <c r="K29" s="101">
        <f>SUM(K30,K35,K41)</f>
        <v>1</v>
      </c>
      <c r="L29" s="101">
        <f>SUM(K30,K35,K41)</f>
        <v>1</v>
      </c>
    </row>
    <row r="30" spans="1:12" s="5" customFormat="1" x14ac:dyDescent="0.25">
      <c r="A30" s="59"/>
      <c r="B30" s="130" t="s">
        <v>230</v>
      </c>
      <c r="C30" s="248">
        <f>SUM(C31:C34)</f>
        <v>0</v>
      </c>
      <c r="D30" s="248">
        <f>SUM(D31:D34)</f>
        <v>0</v>
      </c>
      <c r="E30" s="233"/>
      <c r="F30" s="132"/>
      <c r="G30" s="248">
        <f t="shared" ref="G30:L30" si="4">SUM(G31:G34)</f>
        <v>0</v>
      </c>
      <c r="H30" s="248">
        <f t="shared" si="4"/>
        <v>0</v>
      </c>
      <c r="I30" s="248">
        <f t="shared" si="4"/>
        <v>0</v>
      </c>
      <c r="J30" s="250">
        <f t="shared" si="4"/>
        <v>0</v>
      </c>
      <c r="K30" s="250">
        <f t="shared" si="4"/>
        <v>0</v>
      </c>
      <c r="L30" s="251">
        <f t="shared" si="4"/>
        <v>0</v>
      </c>
    </row>
    <row r="31" spans="1:12" s="5" customFormat="1" x14ac:dyDescent="0.25">
      <c r="A31" s="59"/>
      <c r="B31" s="68"/>
      <c r="C31" s="58"/>
      <c r="D31" s="58"/>
      <c r="E31" s="100"/>
      <c r="F31" s="100"/>
      <c r="G31" s="21"/>
      <c r="H31" s="21"/>
      <c r="I31" s="21"/>
      <c r="J31" s="100"/>
      <c r="K31" s="100"/>
      <c r="L31" s="100"/>
    </row>
    <row r="32" spans="1:12" s="5" customFormat="1" x14ac:dyDescent="0.25">
      <c r="A32" s="59"/>
      <c r="B32" s="68"/>
      <c r="C32" s="58"/>
      <c r="D32" s="58"/>
      <c r="E32" s="100"/>
      <c r="F32" s="100"/>
      <c r="G32" s="21"/>
      <c r="H32" s="21"/>
      <c r="I32" s="21"/>
      <c r="J32" s="100"/>
      <c r="K32" s="100"/>
      <c r="L32" s="100"/>
    </row>
    <row r="33" spans="1:12" s="5" customFormat="1" x14ac:dyDescent="0.25">
      <c r="A33" s="59"/>
      <c r="B33" s="68"/>
      <c r="C33" s="58"/>
      <c r="D33" s="58"/>
      <c r="E33" s="100"/>
      <c r="F33" s="100"/>
      <c r="G33" s="21"/>
      <c r="H33" s="21"/>
      <c r="I33" s="21"/>
      <c r="J33" s="100"/>
      <c r="K33" s="100"/>
      <c r="L33" s="100"/>
    </row>
    <row r="34" spans="1:12" s="5" customFormat="1" x14ac:dyDescent="0.25">
      <c r="A34" s="59"/>
      <c r="B34" s="68"/>
      <c r="C34" s="58"/>
      <c r="D34" s="58"/>
      <c r="E34" s="100"/>
      <c r="F34" s="100"/>
      <c r="G34" s="21"/>
      <c r="H34" s="21"/>
      <c r="I34" s="21"/>
      <c r="J34" s="100"/>
      <c r="K34" s="100"/>
      <c r="L34" s="100"/>
    </row>
    <row r="35" spans="1:12" s="5" customFormat="1" x14ac:dyDescent="0.25">
      <c r="A35" s="59"/>
      <c r="B35" s="130" t="s">
        <v>231</v>
      </c>
      <c r="C35" s="248">
        <f>SUM(C36:C40)</f>
        <v>1</v>
      </c>
      <c r="D35" s="248">
        <f>SUM(D36:D40)</f>
        <v>1</v>
      </c>
      <c r="E35" s="233"/>
      <c r="F35" s="132"/>
      <c r="G35" s="248">
        <f>SUM(G36:G40)</f>
        <v>30</v>
      </c>
      <c r="H35" s="248">
        <f>SUM(H36:H40)</f>
        <v>0</v>
      </c>
      <c r="I35" s="248">
        <f>SUM(I36:I40)</f>
        <v>6380</v>
      </c>
      <c r="J35" s="250">
        <f t="shared" ref="J35:L35" si="5">SUM(J36:J40)</f>
        <v>2</v>
      </c>
      <c r="K35" s="250">
        <f t="shared" si="5"/>
        <v>1</v>
      </c>
      <c r="L35" s="251">
        <f t="shared" si="5"/>
        <v>130500</v>
      </c>
    </row>
    <row r="36" spans="1:12" s="5" customFormat="1" ht="93.75" x14ac:dyDescent="0.25">
      <c r="A36" s="59"/>
      <c r="B36" s="68" t="s">
        <v>277</v>
      </c>
      <c r="C36" s="58">
        <v>1</v>
      </c>
      <c r="D36" s="58">
        <v>1</v>
      </c>
      <c r="E36" s="100" t="s">
        <v>281</v>
      </c>
      <c r="F36" s="100" t="s">
        <v>279</v>
      </c>
      <c r="G36" s="21">
        <v>30</v>
      </c>
      <c r="H36" s="21"/>
      <c r="I36" s="21">
        <v>6380</v>
      </c>
      <c r="J36" s="100">
        <v>2</v>
      </c>
      <c r="K36" s="100">
        <v>1</v>
      </c>
      <c r="L36" s="100">
        <v>130500</v>
      </c>
    </row>
    <row r="37" spans="1:12" s="5" customFormat="1" x14ac:dyDescent="0.25">
      <c r="A37" s="59"/>
      <c r="B37" s="68"/>
      <c r="C37" s="58"/>
      <c r="D37" s="58"/>
      <c r="E37" s="100"/>
      <c r="F37" s="100"/>
      <c r="G37" s="21"/>
      <c r="H37" s="21"/>
      <c r="I37" s="21"/>
      <c r="J37" s="100"/>
      <c r="K37" s="100"/>
      <c r="L37" s="100"/>
    </row>
    <row r="38" spans="1:12" s="5" customFormat="1" x14ac:dyDescent="0.25">
      <c r="A38" s="59"/>
      <c r="B38" s="68"/>
      <c r="C38" s="58"/>
      <c r="D38" s="58"/>
      <c r="E38" s="100"/>
      <c r="F38" s="100"/>
      <c r="G38" s="21"/>
      <c r="H38" s="21"/>
      <c r="I38" s="21"/>
      <c r="J38" s="100"/>
      <c r="K38" s="100"/>
      <c r="L38" s="100"/>
    </row>
    <row r="39" spans="1:12" s="5" customFormat="1" x14ac:dyDescent="0.25">
      <c r="A39" s="59"/>
      <c r="B39" s="68"/>
      <c r="C39" s="58"/>
      <c r="D39" s="58"/>
      <c r="E39" s="100"/>
      <c r="F39" s="100"/>
      <c r="G39" s="21"/>
      <c r="H39" s="21"/>
      <c r="I39" s="21"/>
      <c r="J39" s="100"/>
      <c r="K39" s="100"/>
      <c r="L39" s="100"/>
    </row>
    <row r="40" spans="1:12" s="5" customFormat="1" x14ac:dyDescent="0.25">
      <c r="A40" s="59"/>
      <c r="B40" s="68"/>
      <c r="C40" s="58"/>
      <c r="D40" s="58"/>
      <c r="E40" s="100"/>
      <c r="F40" s="100"/>
      <c r="G40" s="21"/>
      <c r="H40" s="21"/>
      <c r="I40" s="21"/>
      <c r="J40" s="100"/>
      <c r="K40" s="100"/>
      <c r="L40" s="100"/>
    </row>
    <row r="41" spans="1:12" s="5" customFormat="1" x14ac:dyDescent="0.25">
      <c r="A41" s="59"/>
      <c r="B41" s="130" t="s">
        <v>232</v>
      </c>
      <c r="C41" s="248">
        <f>SUM(C42:C46)</f>
        <v>0</v>
      </c>
      <c r="D41" s="248">
        <f>SUM(D42:D46)</f>
        <v>0</v>
      </c>
      <c r="E41" s="233"/>
      <c r="F41" s="132"/>
      <c r="G41" s="248">
        <f t="shared" ref="G41:L41" si="6">SUM(G42:G46)</f>
        <v>0</v>
      </c>
      <c r="H41" s="248">
        <f t="shared" si="6"/>
        <v>0</v>
      </c>
      <c r="I41" s="248">
        <f t="shared" si="6"/>
        <v>0</v>
      </c>
      <c r="J41" s="250">
        <f t="shared" si="6"/>
        <v>0</v>
      </c>
      <c r="K41" s="250">
        <f t="shared" si="6"/>
        <v>0</v>
      </c>
      <c r="L41" s="251">
        <f t="shared" si="6"/>
        <v>0</v>
      </c>
    </row>
    <row r="42" spans="1:12" s="5" customFormat="1" x14ac:dyDescent="0.25">
      <c r="A42" s="59"/>
      <c r="B42" s="68"/>
      <c r="C42" s="58"/>
      <c r="D42" s="58"/>
      <c r="E42" s="100"/>
      <c r="F42" s="100"/>
      <c r="G42" s="21"/>
      <c r="H42" s="21"/>
      <c r="I42" s="21"/>
      <c r="J42" s="100"/>
      <c r="K42" s="100"/>
      <c r="L42" s="100"/>
    </row>
    <row r="43" spans="1:12" s="5" customFormat="1" x14ac:dyDescent="0.25">
      <c r="A43" s="59"/>
      <c r="B43" s="68"/>
      <c r="C43" s="58"/>
      <c r="D43" s="58"/>
      <c r="E43" s="100"/>
      <c r="F43" s="100"/>
      <c r="G43" s="21"/>
      <c r="H43" s="21"/>
      <c r="I43" s="21"/>
      <c r="J43" s="100"/>
      <c r="K43" s="100"/>
      <c r="L43" s="100"/>
    </row>
    <row r="44" spans="1:12" s="5" customFormat="1" x14ac:dyDescent="0.25">
      <c r="A44" s="59"/>
      <c r="B44" s="68"/>
      <c r="C44" s="58"/>
      <c r="D44" s="58"/>
      <c r="E44" s="100"/>
      <c r="F44" s="100"/>
      <c r="G44" s="21"/>
      <c r="H44" s="21"/>
      <c r="I44" s="21"/>
      <c r="J44" s="100"/>
      <c r="K44" s="100"/>
      <c r="L44" s="100"/>
    </row>
    <row r="45" spans="1:12" s="5" customFormat="1" x14ac:dyDescent="0.25">
      <c r="A45" s="59"/>
      <c r="B45" s="68"/>
      <c r="C45" s="58"/>
      <c r="D45" s="58"/>
      <c r="E45" s="100"/>
      <c r="F45" s="100"/>
      <c r="G45" s="21"/>
      <c r="H45" s="21"/>
      <c r="I45" s="21"/>
      <c r="J45" s="100"/>
      <c r="K45" s="100"/>
      <c r="L45" s="100"/>
    </row>
    <row r="46" spans="1:12" x14ac:dyDescent="0.25">
      <c r="A46" s="59"/>
      <c r="B46" s="68"/>
      <c r="C46" s="58"/>
      <c r="D46" s="58"/>
      <c r="E46" s="100"/>
      <c r="F46" s="100"/>
      <c r="G46" s="21"/>
      <c r="H46" s="21"/>
      <c r="I46" s="21"/>
      <c r="J46" s="100"/>
      <c r="K46" s="100"/>
      <c r="L46" s="100"/>
    </row>
    <row r="47" spans="1:12" s="5" customFormat="1" ht="37.5" customHeight="1" x14ac:dyDescent="0.25">
      <c r="A47" s="60" t="s">
        <v>97</v>
      </c>
      <c r="B47" s="101" t="s">
        <v>69</v>
      </c>
      <c r="C47" s="101">
        <f>SUM(C48,C52,C57)</f>
        <v>0</v>
      </c>
      <c r="D47" s="101">
        <f>SUM(D48,D52,D57)</f>
        <v>0</v>
      </c>
      <c r="E47" s="101"/>
      <c r="F47" s="60"/>
      <c r="G47" s="101">
        <f t="shared" ref="G47:L47" si="7">SUM(G48,G52,G57)</f>
        <v>0</v>
      </c>
      <c r="H47" s="101">
        <f t="shared" si="7"/>
        <v>0</v>
      </c>
      <c r="I47" s="101">
        <f t="shared" si="7"/>
        <v>0</v>
      </c>
      <c r="J47" s="101">
        <f t="shared" si="7"/>
        <v>0</v>
      </c>
      <c r="K47" s="101">
        <f t="shared" si="7"/>
        <v>0</v>
      </c>
      <c r="L47" s="101">
        <f t="shared" si="7"/>
        <v>0</v>
      </c>
    </row>
    <row r="48" spans="1:12" s="5" customFormat="1" x14ac:dyDescent="0.25">
      <c r="A48" s="59"/>
      <c r="B48" s="130" t="s">
        <v>230</v>
      </c>
      <c r="C48" s="131">
        <f>SUM(C49:C51)</f>
        <v>0</v>
      </c>
      <c r="D48" s="131">
        <f>SUM(D49:D51)</f>
        <v>0</v>
      </c>
      <c r="E48" s="233"/>
      <c r="F48" s="132"/>
      <c r="G48" s="131">
        <f t="shared" ref="G48:L48" si="8">SUM(G49:G51)</f>
        <v>0</v>
      </c>
      <c r="H48" s="131">
        <f t="shared" si="8"/>
        <v>0</v>
      </c>
      <c r="I48" s="131">
        <f t="shared" si="8"/>
        <v>0</v>
      </c>
      <c r="J48" s="132">
        <f t="shared" si="8"/>
        <v>0</v>
      </c>
      <c r="K48" s="132">
        <f t="shared" si="8"/>
        <v>0</v>
      </c>
      <c r="L48" s="133">
        <f t="shared" si="8"/>
        <v>0</v>
      </c>
    </row>
    <row r="49" spans="1:12" s="5" customFormat="1" x14ac:dyDescent="0.25">
      <c r="A49" s="59"/>
      <c r="B49" s="68"/>
      <c r="C49" s="58"/>
      <c r="D49" s="58"/>
      <c r="E49" s="100"/>
      <c r="F49" s="100"/>
      <c r="G49" s="21"/>
      <c r="H49" s="21"/>
      <c r="I49" s="21"/>
      <c r="J49" s="100"/>
      <c r="K49" s="100"/>
      <c r="L49" s="100"/>
    </row>
    <row r="50" spans="1:12" s="5" customFormat="1" x14ac:dyDescent="0.25">
      <c r="A50" s="59"/>
      <c r="B50" s="68"/>
      <c r="C50" s="58"/>
      <c r="D50" s="58"/>
      <c r="E50" s="100"/>
      <c r="F50" s="100"/>
      <c r="G50" s="21"/>
      <c r="H50" s="21"/>
      <c r="I50" s="21"/>
      <c r="J50" s="100"/>
      <c r="K50" s="100"/>
      <c r="L50" s="100"/>
    </row>
    <row r="51" spans="1:12" s="5" customFormat="1" x14ac:dyDescent="0.25">
      <c r="A51" s="59"/>
      <c r="B51" s="68"/>
      <c r="C51" s="58"/>
      <c r="D51" s="58"/>
      <c r="E51" s="100"/>
      <c r="F51" s="100"/>
      <c r="G51" s="21"/>
      <c r="H51" s="21"/>
      <c r="I51" s="21"/>
      <c r="J51" s="100"/>
      <c r="K51" s="100"/>
      <c r="L51" s="100"/>
    </row>
    <row r="52" spans="1:12" s="5" customFormat="1" x14ac:dyDescent="0.25">
      <c r="A52" s="59"/>
      <c r="B52" s="130" t="s">
        <v>231</v>
      </c>
      <c r="C52" s="131">
        <f>SUM(C53:C56)</f>
        <v>0</v>
      </c>
      <c r="D52" s="131">
        <f>SUM(D53:D56)</f>
        <v>0</v>
      </c>
      <c r="E52" s="233"/>
      <c r="F52" s="132"/>
      <c r="G52" s="131">
        <f t="shared" ref="G52:L52" si="9">SUM(G53:G56)</f>
        <v>0</v>
      </c>
      <c r="H52" s="131">
        <f t="shared" si="9"/>
        <v>0</v>
      </c>
      <c r="I52" s="131">
        <f t="shared" si="9"/>
        <v>0</v>
      </c>
      <c r="J52" s="132">
        <f t="shared" si="9"/>
        <v>0</v>
      </c>
      <c r="K52" s="132">
        <f t="shared" si="9"/>
        <v>0</v>
      </c>
      <c r="L52" s="133">
        <f t="shared" si="9"/>
        <v>0</v>
      </c>
    </row>
    <row r="53" spans="1:12" s="5" customFormat="1" x14ac:dyDescent="0.25">
      <c r="A53" s="59"/>
      <c r="B53" s="68"/>
      <c r="C53" s="58"/>
      <c r="D53" s="58"/>
      <c r="E53" s="100"/>
      <c r="F53" s="100"/>
      <c r="G53" s="21"/>
      <c r="H53" s="21"/>
      <c r="I53" s="21"/>
      <c r="J53" s="100"/>
      <c r="K53" s="100"/>
      <c r="L53" s="100"/>
    </row>
    <row r="54" spans="1:12" s="5" customFormat="1" x14ac:dyDescent="0.25">
      <c r="A54" s="59"/>
      <c r="B54" s="68"/>
      <c r="C54" s="58"/>
      <c r="D54" s="58"/>
      <c r="E54" s="100"/>
      <c r="F54" s="100"/>
      <c r="G54" s="21"/>
      <c r="H54" s="21"/>
      <c r="I54" s="21"/>
      <c r="J54" s="100"/>
      <c r="K54" s="100"/>
      <c r="L54" s="100"/>
    </row>
    <row r="55" spans="1:12" s="5" customFormat="1" x14ac:dyDescent="0.25">
      <c r="A55" s="59"/>
      <c r="B55" s="68"/>
      <c r="C55" s="58"/>
      <c r="D55" s="58"/>
      <c r="E55" s="100"/>
      <c r="F55" s="100"/>
      <c r="G55" s="21"/>
      <c r="H55" s="21"/>
      <c r="I55" s="21"/>
      <c r="J55" s="100"/>
      <c r="K55" s="100"/>
      <c r="L55" s="100"/>
    </row>
    <row r="56" spans="1:12" s="5" customFormat="1" x14ac:dyDescent="0.25">
      <c r="A56" s="59"/>
      <c r="B56" s="68"/>
      <c r="C56" s="58"/>
      <c r="D56" s="58"/>
      <c r="E56" s="100"/>
      <c r="F56" s="100"/>
      <c r="G56" s="21"/>
      <c r="H56" s="21"/>
      <c r="I56" s="21"/>
      <c r="J56" s="100"/>
      <c r="K56" s="100"/>
      <c r="L56" s="100"/>
    </row>
    <row r="57" spans="1:12" s="5" customFormat="1" x14ac:dyDescent="0.25">
      <c r="A57" s="59"/>
      <c r="B57" s="130" t="s">
        <v>232</v>
      </c>
      <c r="C57" s="131">
        <f>SUM(C58:C60)</f>
        <v>0</v>
      </c>
      <c r="D57" s="131">
        <f>SUM(D58:D60)</f>
        <v>0</v>
      </c>
      <c r="E57" s="233"/>
      <c r="F57" s="132"/>
      <c r="G57" s="131">
        <f t="shared" ref="G57:L57" si="10">SUM(G58:G60)</f>
        <v>0</v>
      </c>
      <c r="H57" s="131">
        <f t="shared" si="10"/>
        <v>0</v>
      </c>
      <c r="I57" s="131">
        <f t="shared" si="10"/>
        <v>0</v>
      </c>
      <c r="J57" s="132">
        <f t="shared" si="10"/>
        <v>0</v>
      </c>
      <c r="K57" s="132">
        <f t="shared" si="10"/>
        <v>0</v>
      </c>
      <c r="L57" s="133">
        <f t="shared" si="10"/>
        <v>0</v>
      </c>
    </row>
    <row r="58" spans="1:12" s="5" customFormat="1" x14ac:dyDescent="0.25">
      <c r="A58" s="59"/>
      <c r="B58" s="68"/>
      <c r="C58" s="58"/>
      <c r="D58" s="58"/>
      <c r="E58" s="100"/>
      <c r="F58" s="100"/>
      <c r="G58" s="21"/>
      <c r="H58" s="21"/>
      <c r="I58" s="21"/>
      <c r="J58" s="100"/>
      <c r="K58" s="100"/>
      <c r="L58" s="100"/>
    </row>
    <row r="59" spans="1:12" s="5" customFormat="1" x14ac:dyDescent="0.25">
      <c r="A59" s="59"/>
      <c r="B59" s="68"/>
      <c r="C59" s="58"/>
      <c r="D59" s="58"/>
      <c r="E59" s="100"/>
      <c r="F59" s="100"/>
      <c r="G59" s="21"/>
      <c r="H59" s="21"/>
      <c r="I59" s="21"/>
      <c r="J59" s="100"/>
      <c r="K59" s="100"/>
      <c r="L59" s="100"/>
    </row>
    <row r="60" spans="1:12" x14ac:dyDescent="0.25">
      <c r="A60" s="59"/>
      <c r="B60" s="68"/>
      <c r="C60" s="58"/>
      <c r="D60" s="58"/>
      <c r="E60" s="100"/>
      <c r="F60" s="100"/>
      <c r="G60" s="21"/>
      <c r="H60" s="21"/>
      <c r="I60" s="21"/>
      <c r="J60" s="100"/>
      <c r="K60" s="100"/>
      <c r="L60" s="100"/>
    </row>
    <row r="61" spans="1:12" s="5" customFormat="1" ht="75" customHeight="1" x14ac:dyDescent="0.25">
      <c r="A61" s="101" t="s">
        <v>98</v>
      </c>
      <c r="B61" s="101" t="s">
        <v>70</v>
      </c>
      <c r="C61" s="101">
        <f>SUM(C62,C66,C70)</f>
        <v>2</v>
      </c>
      <c r="D61" s="101">
        <f>SUM(D62,D66,D70)</f>
        <v>2</v>
      </c>
      <c r="E61" s="101"/>
      <c r="F61" s="101"/>
      <c r="G61" s="101">
        <f t="shared" ref="G61:L61" si="11">SUM(G62,G66,G70)</f>
        <v>415</v>
      </c>
      <c r="H61" s="101">
        <f t="shared" si="11"/>
        <v>0</v>
      </c>
      <c r="I61" s="101">
        <f t="shared" si="11"/>
        <v>1150</v>
      </c>
      <c r="J61" s="101">
        <f t="shared" si="11"/>
        <v>0</v>
      </c>
      <c r="K61" s="101">
        <f t="shared" si="11"/>
        <v>0</v>
      </c>
      <c r="L61" s="101">
        <f t="shared" si="11"/>
        <v>0</v>
      </c>
    </row>
    <row r="62" spans="1:12" s="5" customFormat="1" x14ac:dyDescent="0.25">
      <c r="A62" s="59"/>
      <c r="B62" s="130" t="s">
        <v>230</v>
      </c>
      <c r="C62" s="131">
        <f>SUM(C63:C65)</f>
        <v>0</v>
      </c>
      <c r="D62" s="131">
        <f>SUM(D63:D65)</f>
        <v>0</v>
      </c>
      <c r="E62" s="233"/>
      <c r="F62" s="132"/>
      <c r="G62" s="131">
        <f t="shared" ref="G62:L62" si="12">SUM(G63:G65)</f>
        <v>0</v>
      </c>
      <c r="H62" s="131">
        <f t="shared" si="12"/>
        <v>0</v>
      </c>
      <c r="I62" s="131">
        <f t="shared" si="12"/>
        <v>0</v>
      </c>
      <c r="J62" s="132">
        <f t="shared" si="12"/>
        <v>0</v>
      </c>
      <c r="K62" s="132">
        <f t="shared" si="12"/>
        <v>0</v>
      </c>
      <c r="L62" s="133">
        <f t="shared" si="12"/>
        <v>0</v>
      </c>
    </row>
    <row r="63" spans="1:12" s="5" customFormat="1" x14ac:dyDescent="0.25">
      <c r="A63" s="59"/>
      <c r="B63" s="68"/>
      <c r="C63" s="58"/>
      <c r="D63" s="58"/>
      <c r="E63" s="100"/>
      <c r="F63" s="100"/>
      <c r="G63" s="21"/>
      <c r="H63" s="21"/>
      <c r="I63" s="21"/>
      <c r="J63" s="100"/>
      <c r="K63" s="100"/>
      <c r="L63" s="100"/>
    </row>
    <row r="64" spans="1:12" s="5" customFormat="1" x14ac:dyDescent="0.25">
      <c r="A64" s="59"/>
      <c r="B64" s="68"/>
      <c r="C64" s="58"/>
      <c r="D64" s="58"/>
      <c r="E64" s="100"/>
      <c r="F64" s="100"/>
      <c r="G64" s="21"/>
      <c r="H64" s="21"/>
      <c r="I64" s="21"/>
      <c r="J64" s="100"/>
      <c r="K64" s="100"/>
      <c r="L64" s="100"/>
    </row>
    <row r="65" spans="1:12" s="5" customFormat="1" x14ac:dyDescent="0.25">
      <c r="A65" s="59"/>
      <c r="B65" s="68"/>
      <c r="C65" s="58"/>
      <c r="D65" s="58"/>
      <c r="E65" s="100"/>
      <c r="F65" s="100"/>
      <c r="G65" s="21"/>
      <c r="H65" s="21"/>
      <c r="I65" s="21"/>
      <c r="J65" s="100"/>
      <c r="K65" s="100"/>
      <c r="L65" s="100"/>
    </row>
    <row r="66" spans="1:12" s="5" customFormat="1" x14ac:dyDescent="0.25">
      <c r="A66" s="59"/>
      <c r="B66" s="130" t="s">
        <v>231</v>
      </c>
      <c r="C66" s="131">
        <f>SUM(C67:C69)</f>
        <v>2</v>
      </c>
      <c r="D66" s="131">
        <f>SUM(D67:D69)</f>
        <v>2</v>
      </c>
      <c r="E66" s="233"/>
      <c r="F66" s="132"/>
      <c r="G66" s="131">
        <f t="shared" ref="G66:L66" si="13">SUM(G67:G69)</f>
        <v>415</v>
      </c>
      <c r="H66" s="131">
        <f t="shared" si="13"/>
        <v>0</v>
      </c>
      <c r="I66" s="131">
        <f t="shared" si="13"/>
        <v>1150</v>
      </c>
      <c r="J66" s="132">
        <f t="shared" si="13"/>
        <v>0</v>
      </c>
      <c r="K66" s="132">
        <f t="shared" si="13"/>
        <v>0</v>
      </c>
      <c r="L66" s="133">
        <f t="shared" si="13"/>
        <v>0</v>
      </c>
    </row>
    <row r="67" spans="1:12" s="5" customFormat="1" ht="93.75" x14ac:dyDescent="0.25">
      <c r="A67" s="59"/>
      <c r="B67" s="68" t="s">
        <v>285</v>
      </c>
      <c r="C67" s="58">
        <v>1</v>
      </c>
      <c r="D67" s="58">
        <v>1</v>
      </c>
      <c r="E67" s="100" t="s">
        <v>281</v>
      </c>
      <c r="F67" s="100" t="s">
        <v>284</v>
      </c>
      <c r="G67" s="21">
        <v>400</v>
      </c>
      <c r="H67" s="21"/>
      <c r="I67" s="21">
        <v>1000</v>
      </c>
      <c r="J67" s="100"/>
      <c r="K67" s="100"/>
      <c r="L67" s="100"/>
    </row>
    <row r="68" spans="1:12" s="5" customFormat="1" ht="93.75" x14ac:dyDescent="0.25">
      <c r="A68" s="59"/>
      <c r="B68" s="68" t="s">
        <v>289</v>
      </c>
      <c r="C68" s="58">
        <v>1</v>
      </c>
      <c r="D68" s="58">
        <v>1</v>
      </c>
      <c r="E68" s="100" t="s">
        <v>281</v>
      </c>
      <c r="F68" s="100" t="s">
        <v>279</v>
      </c>
      <c r="G68" s="21">
        <v>15</v>
      </c>
      <c r="H68" s="21"/>
      <c r="I68" s="21">
        <v>150</v>
      </c>
      <c r="J68" s="100"/>
      <c r="K68" s="100"/>
      <c r="L68" s="100"/>
    </row>
    <row r="69" spans="1:12" s="5" customFormat="1" x14ac:dyDescent="0.25">
      <c r="A69" s="59"/>
      <c r="B69" s="68"/>
      <c r="C69" s="58"/>
      <c r="D69" s="58"/>
      <c r="E69" s="100"/>
      <c r="F69" s="100"/>
      <c r="G69" s="21"/>
      <c r="H69" s="21"/>
      <c r="I69" s="21"/>
      <c r="J69" s="100"/>
      <c r="K69" s="100"/>
      <c r="L69" s="100"/>
    </row>
    <row r="70" spans="1:12" s="5" customFormat="1" x14ac:dyDescent="0.25">
      <c r="A70" s="59"/>
      <c r="B70" s="130" t="s">
        <v>232</v>
      </c>
      <c r="C70" s="131">
        <f>SUM(C71:C74)</f>
        <v>0</v>
      </c>
      <c r="D70" s="131">
        <f>SUM(D71:D74)</f>
        <v>0</v>
      </c>
      <c r="E70" s="233"/>
      <c r="F70" s="132"/>
      <c r="G70" s="131">
        <f t="shared" ref="G70:L70" si="14">SUM(G71:G74)</f>
        <v>0</v>
      </c>
      <c r="H70" s="131">
        <f t="shared" si="14"/>
        <v>0</v>
      </c>
      <c r="I70" s="131">
        <f t="shared" si="14"/>
        <v>0</v>
      </c>
      <c r="J70" s="132">
        <f t="shared" si="14"/>
        <v>0</v>
      </c>
      <c r="K70" s="132">
        <f t="shared" si="14"/>
        <v>0</v>
      </c>
      <c r="L70" s="133">
        <f t="shared" si="14"/>
        <v>0</v>
      </c>
    </row>
    <row r="71" spans="1:12" s="5" customFormat="1" x14ac:dyDescent="0.25">
      <c r="A71" s="59"/>
      <c r="B71" s="68"/>
      <c r="C71" s="58"/>
      <c r="D71" s="58"/>
      <c r="E71" s="100"/>
      <c r="F71" s="100"/>
      <c r="G71" s="21"/>
      <c r="H71" s="21"/>
      <c r="I71" s="21"/>
      <c r="J71" s="100"/>
      <c r="K71" s="100"/>
      <c r="L71" s="100"/>
    </row>
    <row r="72" spans="1:12" s="5" customFormat="1" x14ac:dyDescent="0.25">
      <c r="A72" s="59"/>
      <c r="B72" s="68"/>
      <c r="C72" s="58"/>
      <c r="D72" s="58"/>
      <c r="E72" s="100"/>
      <c r="F72" s="100"/>
      <c r="G72" s="21"/>
      <c r="H72" s="21"/>
      <c r="I72" s="21"/>
      <c r="J72" s="100"/>
      <c r="K72" s="100"/>
      <c r="L72" s="100"/>
    </row>
    <row r="73" spans="1:12" s="5" customFormat="1" x14ac:dyDescent="0.25">
      <c r="A73" s="59"/>
      <c r="B73" s="68"/>
      <c r="C73" s="58"/>
      <c r="D73" s="58"/>
      <c r="E73" s="100"/>
      <c r="F73" s="100"/>
      <c r="G73" s="21"/>
      <c r="H73" s="21"/>
      <c r="I73" s="21"/>
      <c r="J73" s="100"/>
      <c r="K73" s="100"/>
      <c r="L73" s="100"/>
    </row>
    <row r="74" spans="1:12" x14ac:dyDescent="0.25">
      <c r="A74" s="59"/>
      <c r="B74" s="68"/>
      <c r="C74" s="58"/>
      <c r="D74" s="58"/>
      <c r="E74" s="100"/>
      <c r="F74" s="100"/>
      <c r="G74" s="21"/>
      <c r="H74" s="21"/>
      <c r="I74" s="21"/>
      <c r="J74" s="100"/>
      <c r="K74" s="100"/>
      <c r="L74" s="100"/>
    </row>
    <row r="75" spans="1:12" s="5" customFormat="1" ht="93.75" customHeight="1" x14ac:dyDescent="0.25">
      <c r="A75" s="101" t="s">
        <v>99</v>
      </c>
      <c r="B75" s="101" t="s">
        <v>71</v>
      </c>
      <c r="C75" s="101">
        <f>SUM(C76,C80,C86)</f>
        <v>0</v>
      </c>
      <c r="D75" s="101">
        <f>SUM(D76,D80,D86)</f>
        <v>0</v>
      </c>
      <c r="E75" s="101"/>
      <c r="F75" s="101"/>
      <c r="G75" s="101">
        <f t="shared" ref="G75:L75" si="15">SUM(G76,G80,G86)</f>
        <v>0</v>
      </c>
      <c r="H75" s="101">
        <f t="shared" si="15"/>
        <v>0</v>
      </c>
      <c r="I75" s="101">
        <f t="shared" si="15"/>
        <v>0</v>
      </c>
      <c r="J75" s="101">
        <f t="shared" si="15"/>
        <v>0</v>
      </c>
      <c r="K75" s="101">
        <f t="shared" si="15"/>
        <v>0</v>
      </c>
      <c r="L75" s="101">
        <f t="shared" si="15"/>
        <v>0</v>
      </c>
    </row>
    <row r="76" spans="1:12" s="5" customFormat="1" x14ac:dyDescent="0.25">
      <c r="A76" s="59"/>
      <c r="B76" s="130" t="s">
        <v>230</v>
      </c>
      <c r="C76" s="131">
        <f>SUM(C77:C79)</f>
        <v>0</v>
      </c>
      <c r="D76" s="131">
        <f>SUM(D77:D79)</f>
        <v>0</v>
      </c>
      <c r="E76" s="233"/>
      <c r="F76" s="132"/>
      <c r="G76" s="131">
        <f t="shared" ref="G76:L76" si="16">SUM(G77:G79)</f>
        <v>0</v>
      </c>
      <c r="H76" s="131">
        <f t="shared" si="16"/>
        <v>0</v>
      </c>
      <c r="I76" s="131">
        <f t="shared" si="16"/>
        <v>0</v>
      </c>
      <c r="J76" s="132">
        <f t="shared" si="16"/>
        <v>0</v>
      </c>
      <c r="K76" s="132">
        <f t="shared" si="16"/>
        <v>0</v>
      </c>
      <c r="L76" s="133">
        <f t="shared" si="16"/>
        <v>0</v>
      </c>
    </row>
    <row r="77" spans="1:12" s="5" customFormat="1" x14ac:dyDescent="0.25">
      <c r="A77" s="59"/>
      <c r="B77" s="68"/>
      <c r="C77" s="58"/>
      <c r="D77" s="58"/>
      <c r="E77" s="100"/>
      <c r="F77" s="100"/>
      <c r="G77" s="21"/>
      <c r="H77" s="21"/>
      <c r="I77" s="21"/>
      <c r="J77" s="100"/>
      <c r="K77" s="100"/>
      <c r="L77" s="100"/>
    </row>
    <row r="78" spans="1:12" s="5" customFormat="1" x14ac:dyDescent="0.25">
      <c r="A78" s="59"/>
      <c r="B78" s="68"/>
      <c r="C78" s="58"/>
      <c r="D78" s="58"/>
      <c r="E78" s="100"/>
      <c r="F78" s="100"/>
      <c r="G78" s="21"/>
      <c r="H78" s="21"/>
      <c r="I78" s="21"/>
      <c r="J78" s="100"/>
      <c r="K78" s="100"/>
      <c r="L78" s="100"/>
    </row>
    <row r="79" spans="1:12" s="5" customFormat="1" x14ac:dyDescent="0.25">
      <c r="A79" s="59"/>
      <c r="B79" s="68"/>
      <c r="C79" s="58"/>
      <c r="D79" s="58"/>
      <c r="E79" s="100"/>
      <c r="F79" s="100"/>
      <c r="G79" s="21"/>
      <c r="H79" s="21"/>
      <c r="I79" s="21"/>
      <c r="J79" s="100"/>
      <c r="K79" s="100"/>
      <c r="L79" s="100"/>
    </row>
    <row r="80" spans="1:12" s="5" customFormat="1" x14ac:dyDescent="0.25">
      <c r="A80" s="59"/>
      <c r="B80" s="130" t="s">
        <v>231</v>
      </c>
      <c r="C80" s="131">
        <f>SUM(C81:C85)</f>
        <v>0</v>
      </c>
      <c r="D80" s="131">
        <f>SUM(D81:D85)</f>
        <v>0</v>
      </c>
      <c r="E80" s="233"/>
      <c r="F80" s="132"/>
      <c r="G80" s="131">
        <f t="shared" ref="G80:L80" si="17">SUM(G81:G85)</f>
        <v>0</v>
      </c>
      <c r="H80" s="131">
        <f t="shared" si="17"/>
        <v>0</v>
      </c>
      <c r="I80" s="131">
        <f t="shared" si="17"/>
        <v>0</v>
      </c>
      <c r="J80" s="132">
        <f t="shared" si="17"/>
        <v>0</v>
      </c>
      <c r="K80" s="132">
        <f t="shared" si="17"/>
        <v>0</v>
      </c>
      <c r="L80" s="133">
        <f t="shared" si="17"/>
        <v>0</v>
      </c>
    </row>
    <row r="81" spans="1:12" s="5" customFormat="1" x14ac:dyDescent="0.25">
      <c r="A81" s="59"/>
      <c r="B81" s="68"/>
      <c r="C81" s="58"/>
      <c r="D81" s="58"/>
      <c r="E81" s="100"/>
      <c r="F81" s="100"/>
      <c r="G81" s="21"/>
      <c r="H81" s="21"/>
      <c r="I81" s="21"/>
      <c r="J81" s="100"/>
      <c r="K81" s="100"/>
      <c r="L81" s="100"/>
    </row>
    <row r="82" spans="1:12" s="5" customFormat="1" x14ac:dyDescent="0.25">
      <c r="A82" s="59"/>
      <c r="B82" s="68"/>
      <c r="C82" s="58"/>
      <c r="D82" s="58"/>
      <c r="E82" s="100"/>
      <c r="F82" s="100"/>
      <c r="G82" s="21"/>
      <c r="H82" s="21"/>
      <c r="I82" s="21"/>
      <c r="J82" s="100"/>
      <c r="K82" s="100"/>
      <c r="L82" s="100"/>
    </row>
    <row r="83" spans="1:12" s="5" customFormat="1" x14ac:dyDescent="0.25">
      <c r="A83" s="59"/>
      <c r="B83" s="68"/>
      <c r="C83" s="58"/>
      <c r="D83" s="58"/>
      <c r="E83" s="100"/>
      <c r="F83" s="100"/>
      <c r="G83" s="21"/>
      <c r="H83" s="21"/>
      <c r="I83" s="21"/>
      <c r="J83" s="100"/>
      <c r="K83" s="100"/>
      <c r="L83" s="100"/>
    </row>
    <row r="84" spans="1:12" s="5" customFormat="1" x14ac:dyDescent="0.25">
      <c r="A84" s="59"/>
      <c r="B84" s="68"/>
      <c r="C84" s="58"/>
      <c r="D84" s="58"/>
      <c r="E84" s="100"/>
      <c r="F84" s="100"/>
      <c r="G84" s="21"/>
      <c r="H84" s="21"/>
      <c r="I84" s="21"/>
      <c r="J84" s="100"/>
      <c r="K84" s="100"/>
      <c r="L84" s="100"/>
    </row>
    <row r="85" spans="1:12" s="5" customFormat="1" x14ac:dyDescent="0.25">
      <c r="A85" s="59"/>
      <c r="B85" s="68"/>
      <c r="C85" s="58"/>
      <c r="D85" s="58"/>
      <c r="E85" s="100"/>
      <c r="F85" s="100"/>
      <c r="G85" s="21"/>
      <c r="H85" s="21"/>
      <c r="I85" s="21"/>
      <c r="J85" s="100"/>
      <c r="K85" s="100"/>
      <c r="L85" s="100"/>
    </row>
    <row r="86" spans="1:12" s="5" customFormat="1" x14ac:dyDescent="0.25">
      <c r="A86" s="59"/>
      <c r="B86" s="130" t="s">
        <v>232</v>
      </c>
      <c r="C86" s="131">
        <f>SUM(C87:C90)</f>
        <v>0</v>
      </c>
      <c r="D86" s="131">
        <f>SUM(D87:D90)</f>
        <v>0</v>
      </c>
      <c r="E86" s="233"/>
      <c r="F86" s="132"/>
      <c r="G86" s="131">
        <f t="shared" ref="G86:L86" si="18">SUM(G87:G90)</f>
        <v>0</v>
      </c>
      <c r="H86" s="131">
        <f t="shared" si="18"/>
        <v>0</v>
      </c>
      <c r="I86" s="131">
        <f t="shared" si="18"/>
        <v>0</v>
      </c>
      <c r="J86" s="132">
        <f t="shared" si="18"/>
        <v>0</v>
      </c>
      <c r="K86" s="132">
        <f t="shared" si="18"/>
        <v>0</v>
      </c>
      <c r="L86" s="133">
        <f t="shared" si="18"/>
        <v>0</v>
      </c>
    </row>
    <row r="87" spans="1:12" s="5" customFormat="1" x14ac:dyDescent="0.25">
      <c r="A87" s="59"/>
      <c r="B87" s="68"/>
      <c r="C87" s="58"/>
      <c r="D87" s="58"/>
      <c r="E87" s="100"/>
      <c r="F87" s="100"/>
      <c r="G87" s="21"/>
      <c r="H87" s="21"/>
      <c r="I87" s="21"/>
      <c r="J87" s="100"/>
      <c r="K87" s="100"/>
      <c r="L87" s="100"/>
    </row>
    <row r="88" spans="1:12" s="5" customFormat="1" x14ac:dyDescent="0.25">
      <c r="A88" s="59"/>
      <c r="B88" s="68"/>
      <c r="C88" s="58"/>
      <c r="D88" s="58"/>
      <c r="E88" s="100"/>
      <c r="F88" s="100"/>
      <c r="G88" s="21"/>
      <c r="H88" s="21"/>
      <c r="I88" s="21"/>
      <c r="J88" s="100"/>
      <c r="K88" s="100"/>
      <c r="L88" s="100"/>
    </row>
    <row r="89" spans="1:12" s="5" customFormat="1" x14ac:dyDescent="0.25">
      <c r="A89" s="59"/>
      <c r="B89" s="68"/>
      <c r="C89" s="58"/>
      <c r="D89" s="58"/>
      <c r="E89" s="100"/>
      <c r="F89" s="100"/>
      <c r="G89" s="21"/>
      <c r="H89" s="21"/>
      <c r="I89" s="21"/>
      <c r="J89" s="100"/>
      <c r="K89" s="100"/>
      <c r="L89" s="100"/>
    </row>
    <row r="90" spans="1:12" x14ac:dyDescent="0.25">
      <c r="A90" s="59"/>
      <c r="B90" s="68"/>
      <c r="C90" s="58"/>
      <c r="D90" s="58"/>
      <c r="E90" s="100"/>
      <c r="F90" s="100"/>
      <c r="G90" s="21"/>
      <c r="H90" s="21"/>
      <c r="I90" s="21"/>
      <c r="J90" s="100"/>
      <c r="K90" s="100"/>
      <c r="L90" s="100"/>
    </row>
    <row r="91" spans="1:12" s="5" customFormat="1" ht="75" customHeight="1" x14ac:dyDescent="0.25">
      <c r="A91" s="101" t="s">
        <v>100</v>
      </c>
      <c r="B91" s="101" t="s">
        <v>72</v>
      </c>
      <c r="C91" s="101">
        <f>SUM(C92,C96,C102)</f>
        <v>1</v>
      </c>
      <c r="D91" s="101">
        <f>SUM(D92,D96,D102)</f>
        <v>1</v>
      </c>
      <c r="E91" s="101"/>
      <c r="F91" s="101"/>
      <c r="G91" s="101">
        <f>SUM(G92,G96,G102)</f>
        <v>100</v>
      </c>
      <c r="H91" s="101">
        <f>SUM(H92,H96,H102)</f>
        <v>100</v>
      </c>
      <c r="I91" s="101">
        <f>SUM(CI92,I96,I102)</f>
        <v>1500</v>
      </c>
      <c r="J91" s="101">
        <f>SUM(J92,J96,J102)</f>
        <v>0</v>
      </c>
      <c r="K91" s="101">
        <f>SUM(K92,K96,K102)</f>
        <v>0</v>
      </c>
      <c r="L91" s="101">
        <f>SUM(L92,L96,L102)</f>
        <v>0</v>
      </c>
    </row>
    <row r="92" spans="1:12" s="5" customFormat="1" x14ac:dyDescent="0.25">
      <c r="A92" s="59"/>
      <c r="B92" s="130" t="s">
        <v>230</v>
      </c>
      <c r="C92" s="131">
        <f>SUM(C93:C95)</f>
        <v>0</v>
      </c>
      <c r="D92" s="131">
        <f>SUM(D93:D95)</f>
        <v>0</v>
      </c>
      <c r="E92" s="233"/>
      <c r="F92" s="132"/>
      <c r="G92" s="131">
        <f t="shared" ref="G92:L92" si="19">SUM(G93:G95)</f>
        <v>0</v>
      </c>
      <c r="H92" s="131">
        <f t="shared" si="19"/>
        <v>0</v>
      </c>
      <c r="I92" s="131">
        <f t="shared" si="19"/>
        <v>0</v>
      </c>
      <c r="J92" s="132">
        <f t="shared" si="19"/>
        <v>0</v>
      </c>
      <c r="K92" s="132">
        <f t="shared" si="19"/>
        <v>0</v>
      </c>
      <c r="L92" s="133">
        <f t="shared" si="19"/>
        <v>0</v>
      </c>
    </row>
    <row r="93" spans="1:12" s="5" customFormat="1" x14ac:dyDescent="0.25">
      <c r="A93" s="59"/>
      <c r="B93" s="68"/>
      <c r="C93" s="58"/>
      <c r="D93" s="58"/>
      <c r="E93" s="100"/>
      <c r="F93" s="100"/>
      <c r="G93" s="21"/>
      <c r="H93" s="21"/>
      <c r="I93" s="21"/>
      <c r="J93" s="100"/>
      <c r="K93" s="100"/>
      <c r="L93" s="100"/>
    </row>
    <row r="94" spans="1:12" s="5" customFormat="1" x14ac:dyDescent="0.25">
      <c r="A94" s="59"/>
      <c r="B94" s="68"/>
      <c r="C94" s="58"/>
      <c r="D94" s="58"/>
      <c r="E94" s="100"/>
      <c r="F94" s="100"/>
      <c r="G94" s="21"/>
      <c r="H94" s="21"/>
      <c r="I94" s="21"/>
      <c r="J94" s="100"/>
      <c r="K94" s="100"/>
      <c r="L94" s="100"/>
    </row>
    <row r="95" spans="1:12" s="5" customFormat="1" x14ac:dyDescent="0.25">
      <c r="A95" s="59"/>
      <c r="B95" s="68"/>
      <c r="C95" s="58"/>
      <c r="D95" s="58"/>
      <c r="E95" s="100"/>
      <c r="F95" s="100"/>
      <c r="G95" s="21"/>
      <c r="H95" s="21"/>
      <c r="I95" s="21"/>
      <c r="J95" s="100"/>
      <c r="K95" s="100"/>
      <c r="L95" s="100"/>
    </row>
    <row r="96" spans="1:12" s="5" customFormat="1" x14ac:dyDescent="0.25">
      <c r="A96" s="59"/>
      <c r="B96" s="130" t="s">
        <v>231</v>
      </c>
      <c r="C96" s="131">
        <v>1</v>
      </c>
      <c r="D96" s="131">
        <v>1</v>
      </c>
      <c r="E96" s="233"/>
      <c r="F96" s="132"/>
      <c r="G96" s="131">
        <f t="shared" ref="G96:L96" si="20">SUM(G97:G101)</f>
        <v>100</v>
      </c>
      <c r="H96" s="131">
        <f t="shared" si="20"/>
        <v>100</v>
      </c>
      <c r="I96" s="131">
        <f t="shared" si="20"/>
        <v>1500</v>
      </c>
      <c r="J96" s="132">
        <f t="shared" si="20"/>
        <v>0</v>
      </c>
      <c r="K96" s="132">
        <f t="shared" si="20"/>
        <v>0</v>
      </c>
      <c r="L96" s="133">
        <f t="shared" si="20"/>
        <v>0</v>
      </c>
    </row>
    <row r="97" spans="1:12" s="5" customFormat="1" ht="112.5" x14ac:dyDescent="0.25">
      <c r="A97" s="59"/>
      <c r="B97" s="68" t="s">
        <v>283</v>
      </c>
      <c r="C97" s="58">
        <v>1</v>
      </c>
      <c r="D97" s="58">
        <v>1</v>
      </c>
      <c r="E97" s="100" t="s">
        <v>281</v>
      </c>
      <c r="F97" s="100" t="s">
        <v>284</v>
      </c>
      <c r="G97" s="21">
        <v>100</v>
      </c>
      <c r="H97" s="21">
        <v>100</v>
      </c>
      <c r="I97" s="21">
        <v>1500</v>
      </c>
      <c r="J97" s="100"/>
      <c r="K97" s="100"/>
      <c r="L97" s="100"/>
    </row>
    <row r="98" spans="1:12" s="5" customFormat="1" x14ac:dyDescent="0.25">
      <c r="A98" s="59"/>
      <c r="B98" s="68"/>
      <c r="C98" s="58"/>
      <c r="D98" s="58"/>
      <c r="E98" s="100"/>
      <c r="F98" s="100"/>
      <c r="G98" s="21"/>
      <c r="H98" s="21"/>
      <c r="I98" s="21"/>
      <c r="J98" s="100"/>
      <c r="K98" s="100"/>
      <c r="L98" s="100"/>
    </row>
    <row r="99" spans="1:12" s="5" customFormat="1" x14ac:dyDescent="0.25">
      <c r="A99" s="59"/>
      <c r="B99" s="68"/>
      <c r="C99" s="58"/>
      <c r="D99" s="58"/>
      <c r="E99" s="100"/>
      <c r="F99" s="100"/>
      <c r="G99" s="21"/>
      <c r="H99" s="21"/>
      <c r="I99" s="21"/>
      <c r="J99" s="100"/>
      <c r="K99" s="100"/>
      <c r="L99" s="100"/>
    </row>
    <row r="100" spans="1:12" s="5" customFormat="1" x14ac:dyDescent="0.25">
      <c r="A100" s="59"/>
      <c r="B100" s="68"/>
      <c r="C100" s="58"/>
      <c r="D100" s="58"/>
      <c r="E100" s="100"/>
      <c r="F100" s="100"/>
      <c r="G100" s="21"/>
      <c r="H100" s="21"/>
      <c r="I100" s="21"/>
      <c r="J100" s="100"/>
      <c r="K100" s="100"/>
      <c r="L100" s="100"/>
    </row>
    <row r="101" spans="1:12" s="5" customFormat="1" x14ac:dyDescent="0.25">
      <c r="A101" s="59"/>
      <c r="B101" s="68"/>
      <c r="C101" s="58"/>
      <c r="D101" s="58"/>
      <c r="E101" s="100"/>
      <c r="F101" s="100"/>
      <c r="G101" s="21"/>
      <c r="H101" s="21"/>
      <c r="I101" s="21"/>
      <c r="J101" s="100"/>
      <c r="K101" s="100"/>
      <c r="L101" s="100"/>
    </row>
    <row r="102" spans="1:12" s="5" customFormat="1" x14ac:dyDescent="0.25">
      <c r="A102" s="59"/>
      <c r="B102" s="130" t="s">
        <v>232</v>
      </c>
      <c r="C102" s="131">
        <f>SUM(C103:C106)</f>
        <v>0</v>
      </c>
      <c r="D102" s="131">
        <f>SUM(D103:D106)</f>
        <v>0</v>
      </c>
      <c r="E102" s="233"/>
      <c r="F102" s="132"/>
      <c r="G102" s="131">
        <f t="shared" ref="G102:L102" si="21">SUM(G103:G106)</f>
        <v>0</v>
      </c>
      <c r="H102" s="131">
        <f t="shared" si="21"/>
        <v>0</v>
      </c>
      <c r="I102" s="131">
        <f t="shared" si="21"/>
        <v>0</v>
      </c>
      <c r="J102" s="132">
        <f t="shared" si="21"/>
        <v>0</v>
      </c>
      <c r="K102" s="132">
        <f t="shared" si="21"/>
        <v>0</v>
      </c>
      <c r="L102" s="133">
        <f t="shared" si="21"/>
        <v>0</v>
      </c>
    </row>
    <row r="103" spans="1:12" s="5" customFormat="1" x14ac:dyDescent="0.25">
      <c r="A103" s="59"/>
      <c r="B103" s="68"/>
      <c r="C103" s="58"/>
      <c r="D103" s="58"/>
      <c r="E103" s="100"/>
      <c r="F103" s="100"/>
      <c r="G103" s="21"/>
      <c r="H103" s="21"/>
      <c r="I103" s="21"/>
      <c r="J103" s="100"/>
      <c r="K103" s="100"/>
      <c r="L103" s="100"/>
    </row>
    <row r="104" spans="1:12" s="5" customFormat="1" x14ac:dyDescent="0.25">
      <c r="A104" s="59"/>
      <c r="B104" s="68"/>
      <c r="C104" s="58"/>
      <c r="D104" s="58"/>
      <c r="E104" s="100"/>
      <c r="F104" s="100"/>
      <c r="G104" s="21"/>
      <c r="H104" s="21"/>
      <c r="I104" s="21"/>
      <c r="J104" s="100"/>
      <c r="K104" s="100"/>
      <c r="L104" s="100"/>
    </row>
    <row r="105" spans="1:12" s="5" customFormat="1" x14ac:dyDescent="0.25">
      <c r="A105" s="59"/>
      <c r="B105" s="68"/>
      <c r="C105" s="58"/>
      <c r="D105" s="58"/>
      <c r="E105" s="100"/>
      <c r="F105" s="100"/>
      <c r="G105" s="21"/>
      <c r="H105" s="21"/>
      <c r="I105" s="21"/>
      <c r="J105" s="100"/>
      <c r="K105" s="100"/>
      <c r="L105" s="100"/>
    </row>
    <row r="106" spans="1:12" x14ac:dyDescent="0.25">
      <c r="A106" s="59"/>
      <c r="B106" s="68"/>
      <c r="C106" s="58"/>
      <c r="D106" s="58"/>
      <c r="E106" s="100"/>
      <c r="F106" s="100"/>
      <c r="G106" s="21"/>
      <c r="H106" s="21"/>
      <c r="I106" s="21"/>
      <c r="J106" s="100"/>
      <c r="K106" s="100"/>
      <c r="L106" s="100"/>
    </row>
    <row r="107" spans="1:12" ht="187.5" customHeight="1" x14ac:dyDescent="0.25">
      <c r="A107" s="101" t="s">
        <v>195</v>
      </c>
      <c r="B107" s="101" t="s">
        <v>196</v>
      </c>
      <c r="C107" s="101">
        <f>SUM(C108,C112,C115)</f>
        <v>0</v>
      </c>
      <c r="D107" s="101">
        <f>SUM(D108,D112,D115)</f>
        <v>0</v>
      </c>
      <c r="E107" s="101"/>
      <c r="F107" s="101"/>
      <c r="G107" s="101">
        <f t="shared" ref="G107:L107" si="22">SUM(G108,G112,G115)</f>
        <v>0</v>
      </c>
      <c r="H107" s="101">
        <f t="shared" si="22"/>
        <v>0</v>
      </c>
      <c r="I107" s="101">
        <f t="shared" si="22"/>
        <v>0</v>
      </c>
      <c r="J107" s="101">
        <f t="shared" si="22"/>
        <v>0</v>
      </c>
      <c r="K107" s="101">
        <f t="shared" si="22"/>
        <v>0</v>
      </c>
      <c r="L107" s="101">
        <f t="shared" si="22"/>
        <v>0</v>
      </c>
    </row>
    <row r="108" spans="1:12" x14ac:dyDescent="0.25">
      <c r="A108" s="59"/>
      <c r="B108" s="130" t="s">
        <v>230</v>
      </c>
      <c r="C108" s="131">
        <f>SUM(C109:C111)</f>
        <v>0</v>
      </c>
      <c r="D108" s="131">
        <f>SUM(D109:D111)</f>
        <v>0</v>
      </c>
      <c r="E108" s="233"/>
      <c r="F108" s="132"/>
      <c r="G108" s="131">
        <f t="shared" ref="G108:L108" si="23">SUM(G109:G111)</f>
        <v>0</v>
      </c>
      <c r="H108" s="131">
        <f t="shared" si="23"/>
        <v>0</v>
      </c>
      <c r="I108" s="131">
        <f t="shared" si="23"/>
        <v>0</v>
      </c>
      <c r="J108" s="132">
        <f t="shared" si="23"/>
        <v>0</v>
      </c>
      <c r="K108" s="132">
        <f t="shared" si="23"/>
        <v>0</v>
      </c>
      <c r="L108" s="133">
        <f t="shared" si="23"/>
        <v>0</v>
      </c>
    </row>
    <row r="109" spans="1:12" x14ac:dyDescent="0.25">
      <c r="A109" s="59"/>
      <c r="B109" s="68"/>
      <c r="C109" s="58"/>
      <c r="D109" s="58"/>
      <c r="E109" s="100"/>
      <c r="F109" s="100"/>
      <c r="G109" s="21"/>
      <c r="H109" s="21"/>
      <c r="I109" s="21"/>
      <c r="J109" s="100"/>
      <c r="K109" s="100"/>
      <c r="L109" s="100"/>
    </row>
    <row r="110" spans="1:12" x14ac:dyDescent="0.25">
      <c r="A110" s="59"/>
      <c r="B110" s="68"/>
      <c r="C110" s="58"/>
      <c r="D110" s="58"/>
      <c r="E110" s="100"/>
      <c r="F110" s="100"/>
      <c r="G110" s="21"/>
      <c r="H110" s="21"/>
      <c r="I110" s="21"/>
      <c r="J110" s="100"/>
      <c r="K110" s="100"/>
      <c r="L110" s="100"/>
    </row>
    <row r="111" spans="1:12" x14ac:dyDescent="0.25">
      <c r="A111" s="59"/>
      <c r="B111" s="68"/>
      <c r="C111" s="58"/>
      <c r="D111" s="58"/>
      <c r="E111" s="100"/>
      <c r="F111" s="100"/>
      <c r="G111" s="21"/>
      <c r="H111" s="21"/>
      <c r="I111" s="21"/>
      <c r="J111" s="100"/>
      <c r="K111" s="100"/>
      <c r="L111" s="100"/>
    </row>
    <row r="112" spans="1:12" x14ac:dyDescent="0.25">
      <c r="A112" s="59"/>
      <c r="B112" s="130" t="s">
        <v>231</v>
      </c>
      <c r="C112" s="131">
        <f>SUM(C113:C114)</f>
        <v>0</v>
      </c>
      <c r="D112" s="131">
        <f>SUM(D113:D114)</f>
        <v>0</v>
      </c>
      <c r="E112" s="233"/>
      <c r="F112" s="132"/>
      <c r="G112" s="131">
        <f t="shared" ref="G112:L112" si="24">SUM(G113:G114)</f>
        <v>0</v>
      </c>
      <c r="H112" s="131">
        <f t="shared" si="24"/>
        <v>0</v>
      </c>
      <c r="I112" s="131">
        <f t="shared" si="24"/>
        <v>0</v>
      </c>
      <c r="J112" s="132">
        <f t="shared" si="24"/>
        <v>0</v>
      </c>
      <c r="K112" s="132">
        <f t="shared" si="24"/>
        <v>0</v>
      </c>
      <c r="L112" s="133">
        <f t="shared" si="24"/>
        <v>0</v>
      </c>
    </row>
    <row r="113" spans="1:14" x14ac:dyDescent="0.25">
      <c r="A113" s="59"/>
      <c r="B113" s="68"/>
      <c r="C113" s="58"/>
      <c r="D113" s="58"/>
      <c r="E113" s="100"/>
      <c r="F113" s="100"/>
      <c r="G113" s="21"/>
      <c r="H113" s="21"/>
      <c r="I113" s="21"/>
      <c r="J113" s="100"/>
      <c r="K113" s="100"/>
      <c r="L113" s="100"/>
    </row>
    <row r="114" spans="1:14" x14ac:dyDescent="0.25">
      <c r="A114" s="59"/>
      <c r="B114" s="68"/>
      <c r="C114" s="58"/>
      <c r="D114" s="58"/>
      <c r="E114" s="100"/>
      <c r="F114" s="100"/>
      <c r="G114" s="21"/>
      <c r="H114" s="21"/>
      <c r="I114" s="21"/>
      <c r="J114" s="100"/>
      <c r="K114" s="100"/>
      <c r="L114" s="100"/>
    </row>
    <row r="115" spans="1:14" x14ac:dyDescent="0.25">
      <c r="A115" s="59"/>
      <c r="B115" s="130" t="s">
        <v>232</v>
      </c>
      <c r="C115" s="131">
        <f>SUM(C116:C118)</f>
        <v>0</v>
      </c>
      <c r="D115" s="131">
        <f>SUM(D116:D118)</f>
        <v>0</v>
      </c>
      <c r="E115" s="233"/>
      <c r="F115" s="132"/>
      <c r="G115" s="131">
        <f t="shared" ref="G115:L115" si="25">SUM(G116:G118)</f>
        <v>0</v>
      </c>
      <c r="H115" s="131">
        <f t="shared" si="25"/>
        <v>0</v>
      </c>
      <c r="I115" s="131">
        <f t="shared" si="25"/>
        <v>0</v>
      </c>
      <c r="J115" s="132">
        <f t="shared" si="25"/>
        <v>0</v>
      </c>
      <c r="K115" s="132">
        <f t="shared" si="25"/>
        <v>0</v>
      </c>
      <c r="L115" s="133">
        <f t="shared" si="25"/>
        <v>0</v>
      </c>
    </row>
    <row r="116" spans="1:14" x14ac:dyDescent="0.25">
      <c r="A116" s="59"/>
      <c r="B116" s="68"/>
      <c r="C116" s="58"/>
      <c r="D116" s="58"/>
      <c r="E116" s="100"/>
      <c r="F116" s="100"/>
      <c r="G116" s="21"/>
      <c r="H116" s="21"/>
      <c r="I116" s="21"/>
      <c r="J116" s="100"/>
      <c r="K116" s="100"/>
      <c r="L116" s="100"/>
    </row>
    <row r="117" spans="1:14" x14ac:dyDescent="0.25">
      <c r="A117" s="59"/>
      <c r="B117" s="68"/>
      <c r="C117" s="58"/>
      <c r="D117" s="58"/>
      <c r="E117" s="100"/>
      <c r="F117" s="100"/>
      <c r="G117" s="21"/>
      <c r="H117" s="21"/>
      <c r="I117" s="21"/>
      <c r="J117" s="100"/>
      <c r="K117" s="100"/>
      <c r="L117" s="100"/>
    </row>
    <row r="118" spans="1:14" x14ac:dyDescent="0.25">
      <c r="A118" s="59"/>
      <c r="B118" s="68"/>
      <c r="C118" s="58"/>
      <c r="D118" s="58"/>
      <c r="E118" s="100"/>
      <c r="F118" s="100"/>
      <c r="G118" s="21"/>
      <c r="H118" s="21"/>
      <c r="I118" s="21"/>
      <c r="J118" s="100"/>
      <c r="K118" s="100"/>
      <c r="L118" s="100"/>
    </row>
    <row r="119" spans="1:14" ht="19.5" x14ac:dyDescent="0.35">
      <c r="A119" s="400" t="s">
        <v>194</v>
      </c>
      <c r="B119" s="400"/>
      <c r="C119" s="400"/>
      <c r="D119" s="400"/>
      <c r="E119" s="400"/>
      <c r="F119" s="400"/>
      <c r="G119" s="400"/>
      <c r="H119" s="400"/>
      <c r="I119" s="400"/>
      <c r="J119" s="400"/>
      <c r="K119" s="101"/>
      <c r="L119" s="101"/>
    </row>
    <row r="120" spans="1:14" x14ac:dyDescent="0.3">
      <c r="K120" s="236"/>
      <c r="L120" s="126"/>
    </row>
    <row r="121" spans="1:14" x14ac:dyDescent="0.3">
      <c r="I121" s="10"/>
      <c r="J121" s="10"/>
      <c r="K121" s="126"/>
      <c r="L121" s="126"/>
      <c r="M121" s="3"/>
      <c r="N121" s="3"/>
    </row>
    <row r="122" spans="1:14" x14ac:dyDescent="0.3">
      <c r="I122" s="10"/>
      <c r="J122" s="10"/>
      <c r="K122" s="126"/>
      <c r="L122" s="126"/>
      <c r="M122" s="3"/>
      <c r="N122" s="3"/>
    </row>
    <row r="123" spans="1:14" x14ac:dyDescent="0.3">
      <c r="I123" s="10"/>
      <c r="J123" s="10"/>
      <c r="K123" s="126"/>
      <c r="L123" s="126"/>
      <c r="M123" s="3"/>
      <c r="N123" s="3"/>
    </row>
    <row r="124" spans="1:14" x14ac:dyDescent="0.3">
      <c r="I124" s="10"/>
      <c r="J124" s="10"/>
      <c r="K124" s="126"/>
      <c r="L124" s="126"/>
      <c r="M124" s="3"/>
      <c r="N124" s="3"/>
    </row>
    <row r="125" spans="1:14" x14ac:dyDescent="0.3">
      <c r="I125" s="10"/>
      <c r="J125" s="10"/>
      <c r="K125" s="126"/>
      <c r="L125" s="126"/>
      <c r="M125" s="3"/>
      <c r="N125" s="3"/>
    </row>
    <row r="126" spans="1:14" x14ac:dyDescent="0.3">
      <c r="I126" s="10"/>
      <c r="J126" s="10"/>
      <c r="K126" s="126"/>
      <c r="L126" s="126"/>
      <c r="M126" s="3"/>
      <c r="N126" s="3"/>
    </row>
    <row r="127" spans="1:14" x14ac:dyDescent="0.3">
      <c r="I127" s="10"/>
      <c r="J127" s="237"/>
      <c r="K127" s="238"/>
      <c r="L127" s="238"/>
      <c r="M127" s="239"/>
      <c r="N127" s="3"/>
    </row>
    <row r="128" spans="1:14" x14ac:dyDescent="0.3">
      <c r="I128" s="10"/>
      <c r="J128" s="237"/>
      <c r="K128" s="238"/>
      <c r="L128" s="238"/>
      <c r="M128" s="239"/>
      <c r="N128" s="3"/>
    </row>
    <row r="129" spans="9:14" customFormat="1" x14ac:dyDescent="0.25">
      <c r="I129" s="3"/>
      <c r="J129" s="239"/>
      <c r="K129" s="238"/>
      <c r="L129" s="238"/>
      <c r="M129" s="239"/>
      <c r="N129" s="3"/>
    </row>
    <row r="130" spans="9:14" customFormat="1" x14ac:dyDescent="0.25">
      <c r="I130" s="3"/>
      <c r="J130" s="239"/>
      <c r="K130" s="240"/>
      <c r="L130" s="240"/>
      <c r="M130" s="239"/>
      <c r="N130" s="3"/>
    </row>
    <row r="131" spans="9:14" customFormat="1" x14ac:dyDescent="0.25">
      <c r="I131" s="3"/>
      <c r="J131" s="239"/>
      <c r="K131" s="241"/>
      <c r="L131" s="241"/>
      <c r="M131" s="239"/>
      <c r="N131" s="3"/>
    </row>
    <row r="132" spans="9:14" customFormat="1" x14ac:dyDescent="0.25">
      <c r="I132" s="3"/>
      <c r="J132" s="239"/>
      <c r="K132" s="241"/>
      <c r="L132" s="241"/>
      <c r="M132" s="239"/>
      <c r="N132" s="3"/>
    </row>
    <row r="133" spans="9:14" customFormat="1" x14ac:dyDescent="0.25">
      <c r="I133" s="3"/>
      <c r="J133" s="239"/>
      <c r="K133" s="241"/>
      <c r="L133" s="241"/>
      <c r="M133" s="239"/>
      <c r="N133" s="3"/>
    </row>
    <row r="134" spans="9:14" customFormat="1" x14ac:dyDescent="0.25">
      <c r="I134" s="3"/>
      <c r="J134" s="3"/>
      <c r="K134" s="127"/>
      <c r="L134" s="127"/>
      <c r="M134" s="3"/>
      <c r="N134" s="3"/>
    </row>
    <row r="135" spans="9:14" customFormat="1" x14ac:dyDescent="0.25">
      <c r="I135" s="3"/>
      <c r="J135" s="3"/>
      <c r="K135" s="127"/>
      <c r="L135" s="127"/>
      <c r="M135" s="3"/>
      <c r="N135" s="3"/>
    </row>
    <row r="136" spans="9:14" customFormat="1" x14ac:dyDescent="0.25">
      <c r="I136" s="3"/>
      <c r="J136" s="3"/>
      <c r="K136" s="127"/>
      <c r="L136" s="127"/>
      <c r="M136" s="3"/>
      <c r="N136" s="3"/>
    </row>
    <row r="137" spans="9:14" customFormat="1" x14ac:dyDescent="0.25">
      <c r="I137" s="3"/>
      <c r="J137" s="239"/>
      <c r="K137" s="241"/>
      <c r="L137" s="241"/>
      <c r="M137" s="239"/>
      <c r="N137" s="239"/>
    </row>
    <row r="138" spans="9:14" customFormat="1" x14ac:dyDescent="0.25">
      <c r="I138" s="3"/>
      <c r="J138" s="239"/>
      <c r="K138" s="241"/>
      <c r="L138" s="241"/>
      <c r="M138" s="239"/>
      <c r="N138" s="239"/>
    </row>
    <row r="139" spans="9:14" customFormat="1" x14ac:dyDescent="0.25">
      <c r="I139" s="3"/>
      <c r="J139" s="239"/>
      <c r="K139" s="241"/>
      <c r="L139" s="241"/>
      <c r="M139" s="239"/>
      <c r="N139" s="239"/>
    </row>
    <row r="140" spans="9:14" customFormat="1" x14ac:dyDescent="0.25">
      <c r="I140" s="3"/>
      <c r="J140" s="239"/>
      <c r="K140" s="241"/>
      <c r="L140" s="241"/>
      <c r="M140" s="239"/>
      <c r="N140" s="239"/>
    </row>
    <row r="141" spans="9:14" customFormat="1" x14ac:dyDescent="0.25">
      <c r="I141" s="3"/>
      <c r="J141" s="239"/>
      <c r="K141" s="240"/>
      <c r="L141" s="240"/>
      <c r="M141" s="239"/>
      <c r="N141" s="239"/>
    </row>
    <row r="142" spans="9:14" customFormat="1" x14ac:dyDescent="0.25">
      <c r="I142" s="3"/>
      <c r="J142" s="239"/>
      <c r="K142" s="241"/>
      <c r="L142" s="241"/>
      <c r="M142" s="239"/>
      <c r="N142" s="239"/>
    </row>
    <row r="143" spans="9:14" customFormat="1" x14ac:dyDescent="0.25">
      <c r="I143" s="3"/>
      <c r="J143" s="239"/>
      <c r="K143" s="241"/>
      <c r="L143" s="241"/>
      <c r="M143" s="239"/>
      <c r="N143" s="239"/>
    </row>
    <row r="144" spans="9:14" customFormat="1" x14ac:dyDescent="0.25">
      <c r="I144" s="3"/>
      <c r="J144" s="239"/>
      <c r="K144" s="241"/>
      <c r="L144" s="241"/>
      <c r="M144" s="239"/>
      <c r="N144" s="239"/>
    </row>
    <row r="145" spans="9:14" customFormat="1" x14ac:dyDescent="0.25">
      <c r="I145" s="3"/>
      <c r="J145" s="239"/>
      <c r="K145" s="241"/>
      <c r="L145" s="241"/>
      <c r="M145" s="239"/>
      <c r="N145" s="239"/>
    </row>
    <row r="146" spans="9:14" customFormat="1" x14ac:dyDescent="0.25">
      <c r="I146" s="3"/>
      <c r="J146" s="239"/>
      <c r="K146" s="241"/>
      <c r="L146" s="241"/>
      <c r="M146" s="239"/>
      <c r="N146" s="239"/>
    </row>
    <row r="147" spans="9:14" customFormat="1" x14ac:dyDescent="0.25">
      <c r="I147" s="3"/>
      <c r="J147" s="3"/>
      <c r="K147" s="127"/>
      <c r="L147" s="127"/>
      <c r="M147" s="3"/>
      <c r="N147" s="3"/>
    </row>
    <row r="148" spans="9:14" customFormat="1" x14ac:dyDescent="0.25">
      <c r="I148" s="3"/>
      <c r="J148" s="3"/>
      <c r="K148" s="127"/>
      <c r="L148" s="127"/>
      <c r="M148" s="3"/>
      <c r="N148" s="3"/>
    </row>
    <row r="149" spans="9:14" customFormat="1" x14ac:dyDescent="0.25">
      <c r="I149" s="3"/>
      <c r="J149" s="239"/>
      <c r="K149" s="241"/>
      <c r="L149" s="241"/>
      <c r="M149" s="239"/>
      <c r="N149" s="239"/>
    </row>
    <row r="150" spans="9:14" customFormat="1" x14ac:dyDescent="0.25">
      <c r="I150" s="3"/>
      <c r="J150" s="239"/>
      <c r="K150" s="241"/>
      <c r="L150" s="241"/>
      <c r="M150" s="239"/>
      <c r="N150" s="239"/>
    </row>
    <row r="151" spans="9:14" customFormat="1" x14ac:dyDescent="0.25">
      <c r="I151" s="3"/>
      <c r="J151" s="239"/>
      <c r="K151" s="241"/>
      <c r="L151" s="241"/>
      <c r="M151" s="239"/>
      <c r="N151" s="239"/>
    </row>
    <row r="152" spans="9:14" customFormat="1" x14ac:dyDescent="0.25">
      <c r="I152" s="3"/>
      <c r="J152" s="239"/>
      <c r="K152" s="240"/>
      <c r="L152" s="240"/>
      <c r="M152" s="239"/>
      <c r="N152" s="239"/>
    </row>
    <row r="153" spans="9:14" customFormat="1" x14ac:dyDescent="0.25">
      <c r="I153" s="3"/>
      <c r="J153" s="239"/>
      <c r="K153" s="241"/>
      <c r="L153" s="241"/>
      <c r="M153" s="239"/>
      <c r="N153" s="239"/>
    </row>
    <row r="154" spans="9:14" customFormat="1" x14ac:dyDescent="0.25">
      <c r="I154" s="3"/>
      <c r="J154" s="239"/>
      <c r="K154" s="241"/>
      <c r="L154" s="241"/>
      <c r="M154" s="239"/>
      <c r="N154" s="239"/>
    </row>
    <row r="155" spans="9:14" customFormat="1" x14ac:dyDescent="0.25">
      <c r="I155" s="3"/>
      <c r="J155" s="239"/>
      <c r="K155" s="241"/>
      <c r="L155" s="241"/>
      <c r="M155" s="239"/>
      <c r="N155" s="239"/>
    </row>
    <row r="156" spans="9:14" customFormat="1" x14ac:dyDescent="0.25">
      <c r="I156" s="3"/>
      <c r="J156" s="239"/>
      <c r="K156" s="241"/>
      <c r="L156" s="241"/>
      <c r="M156" s="239"/>
      <c r="N156" s="239"/>
    </row>
    <row r="157" spans="9:14" customFormat="1" x14ac:dyDescent="0.25">
      <c r="I157" s="3"/>
      <c r="J157" s="239"/>
      <c r="K157" s="241"/>
      <c r="L157" s="241"/>
      <c r="M157" s="239"/>
      <c r="N157" s="239"/>
    </row>
    <row r="158" spans="9:14" customFormat="1" x14ac:dyDescent="0.25">
      <c r="I158" s="3"/>
      <c r="J158" s="239"/>
      <c r="K158" s="241"/>
      <c r="L158" s="241"/>
      <c r="M158" s="239"/>
      <c r="N158" s="239"/>
    </row>
    <row r="159" spans="9:14" customFormat="1" x14ac:dyDescent="0.25">
      <c r="I159" s="3"/>
      <c r="J159" s="239"/>
      <c r="K159" s="241"/>
      <c r="L159" s="241"/>
      <c r="M159" s="239"/>
      <c r="N159" s="239"/>
    </row>
    <row r="160" spans="9:14" customFormat="1" x14ac:dyDescent="0.25">
      <c r="I160" s="3"/>
      <c r="J160" s="239"/>
      <c r="K160" s="241"/>
      <c r="L160" s="241"/>
      <c r="M160" s="239"/>
      <c r="N160" s="239"/>
    </row>
    <row r="161" spans="7:17" customFormat="1" x14ac:dyDescent="0.25">
      <c r="I161" s="3"/>
      <c r="J161" s="239"/>
      <c r="K161" s="241"/>
      <c r="L161" s="241"/>
      <c r="M161" s="239"/>
      <c r="N161" s="239"/>
    </row>
    <row r="162" spans="7:17" customFormat="1" x14ac:dyDescent="0.25">
      <c r="I162" s="3"/>
      <c r="J162" s="239"/>
      <c r="K162" s="241"/>
      <c r="L162" s="241"/>
      <c r="M162" s="239"/>
      <c r="N162" s="239"/>
    </row>
    <row r="163" spans="7:17" customFormat="1" x14ac:dyDescent="0.25">
      <c r="I163" s="3"/>
      <c r="J163" s="239"/>
      <c r="K163" s="240"/>
      <c r="L163" s="240"/>
      <c r="M163" s="239"/>
      <c r="N163" s="239"/>
    </row>
    <row r="164" spans="7:17" customFormat="1" x14ac:dyDescent="0.25">
      <c r="I164" s="3"/>
      <c r="J164" s="239"/>
      <c r="K164" s="241"/>
      <c r="L164" s="241"/>
      <c r="M164" s="239"/>
      <c r="N164" s="239"/>
    </row>
    <row r="165" spans="7:17" customFormat="1" x14ac:dyDescent="0.25">
      <c r="G165" s="242"/>
      <c r="H165" s="242"/>
      <c r="I165" s="239"/>
      <c r="J165" s="239"/>
      <c r="K165" s="241"/>
      <c r="L165" s="241"/>
      <c r="M165" s="239"/>
      <c r="N165" s="239"/>
      <c r="O165" s="242"/>
      <c r="P165" s="242"/>
      <c r="Q165" s="242"/>
    </row>
    <row r="166" spans="7:17" customFormat="1" x14ac:dyDescent="0.25">
      <c r="G166" s="242"/>
      <c r="H166" s="242"/>
      <c r="I166" s="239"/>
      <c r="J166" s="239"/>
      <c r="K166" s="241"/>
      <c r="L166" s="241"/>
      <c r="M166" s="239"/>
      <c r="N166" s="239"/>
      <c r="O166" s="242"/>
      <c r="P166" s="242"/>
      <c r="Q166" s="242"/>
    </row>
    <row r="167" spans="7:17" customFormat="1" x14ac:dyDescent="0.25">
      <c r="G167" s="242"/>
      <c r="H167" s="242"/>
      <c r="I167" s="239"/>
      <c r="J167" s="239"/>
      <c r="K167" s="241"/>
      <c r="L167" s="241"/>
      <c r="M167" s="239"/>
      <c r="N167" s="239"/>
      <c r="O167" s="242"/>
      <c r="P167" s="242"/>
      <c r="Q167" s="242"/>
    </row>
    <row r="168" spans="7:17" customFormat="1" x14ac:dyDescent="0.25">
      <c r="G168" s="242"/>
      <c r="H168" s="242"/>
      <c r="I168" s="239"/>
      <c r="J168" s="239"/>
      <c r="K168" s="241"/>
      <c r="L168" s="241"/>
      <c r="M168" s="239"/>
      <c r="N168" s="239"/>
      <c r="O168" s="242"/>
      <c r="P168" s="242"/>
      <c r="Q168" s="242"/>
    </row>
    <row r="169" spans="7:17" customFormat="1" x14ac:dyDescent="0.25">
      <c r="G169" s="242"/>
      <c r="H169" s="242"/>
      <c r="I169" s="239"/>
      <c r="J169" s="239"/>
      <c r="K169" s="241"/>
      <c r="L169" s="241"/>
      <c r="M169" s="239"/>
      <c r="N169" s="239"/>
      <c r="O169" s="242"/>
      <c r="P169" s="242"/>
      <c r="Q169" s="242"/>
    </row>
    <row r="170" spans="7:17" customFormat="1" x14ac:dyDescent="0.25">
      <c r="G170" s="242"/>
      <c r="H170" s="242"/>
      <c r="I170" s="239"/>
      <c r="J170" s="239"/>
      <c r="K170" s="241"/>
      <c r="L170" s="241"/>
      <c r="M170" s="239"/>
      <c r="N170" s="239"/>
      <c r="O170" s="242"/>
      <c r="P170" s="242"/>
      <c r="Q170" s="242"/>
    </row>
    <row r="171" spans="7:17" customFormat="1" x14ac:dyDescent="0.25">
      <c r="G171" s="242"/>
      <c r="H171" s="242"/>
      <c r="I171" s="239"/>
      <c r="J171" s="239"/>
      <c r="K171" s="241"/>
      <c r="L171" s="241"/>
      <c r="M171" s="239"/>
      <c r="N171" s="239"/>
      <c r="O171" s="242"/>
      <c r="P171" s="242"/>
      <c r="Q171" s="242"/>
    </row>
    <row r="172" spans="7:17" customFormat="1" x14ac:dyDescent="0.25">
      <c r="G172" s="242"/>
      <c r="H172" s="242"/>
      <c r="I172" s="239"/>
      <c r="J172" s="239"/>
      <c r="K172" s="241"/>
      <c r="L172" s="241"/>
      <c r="M172" s="239"/>
      <c r="N172" s="239"/>
      <c r="O172" s="242"/>
      <c r="P172" s="242"/>
      <c r="Q172" s="242"/>
    </row>
    <row r="173" spans="7:17" customFormat="1" x14ac:dyDescent="0.25">
      <c r="G173" s="242"/>
      <c r="H173" s="242"/>
      <c r="I173" s="239"/>
      <c r="J173" s="239"/>
      <c r="K173" s="241"/>
      <c r="L173" s="241"/>
      <c r="M173" s="239"/>
      <c r="N173" s="239"/>
      <c r="O173" s="242"/>
      <c r="P173" s="242"/>
      <c r="Q173" s="242"/>
    </row>
    <row r="174" spans="7:17" customFormat="1" x14ac:dyDescent="0.25">
      <c r="G174" s="242"/>
      <c r="H174" s="242"/>
      <c r="I174" s="239"/>
      <c r="J174" s="239"/>
      <c r="K174" s="240"/>
      <c r="L174" s="240"/>
      <c r="M174" s="239"/>
      <c r="N174" s="239"/>
      <c r="O174" s="242"/>
      <c r="P174" s="242"/>
      <c r="Q174" s="242"/>
    </row>
    <row r="175" spans="7:17" customFormat="1" x14ac:dyDescent="0.25">
      <c r="G175" s="242"/>
      <c r="H175" s="242"/>
      <c r="I175" s="239"/>
      <c r="J175" s="239"/>
      <c r="K175" s="241"/>
      <c r="L175" s="241"/>
      <c r="M175" s="239"/>
      <c r="N175" s="239"/>
      <c r="O175" s="242"/>
      <c r="P175" s="242"/>
      <c r="Q175" s="242"/>
    </row>
    <row r="176" spans="7:17" customFormat="1" x14ac:dyDescent="0.25">
      <c r="G176" s="242"/>
      <c r="H176" s="242"/>
      <c r="I176" s="239"/>
      <c r="J176" s="239"/>
      <c r="K176" s="241"/>
      <c r="L176" s="241"/>
      <c r="M176" s="239"/>
      <c r="N176" s="239"/>
      <c r="O176" s="242"/>
      <c r="P176" s="242"/>
      <c r="Q176" s="242"/>
    </row>
    <row r="177" spans="7:17" x14ac:dyDescent="0.3">
      <c r="G177" s="243"/>
      <c r="H177" s="243"/>
      <c r="I177" s="237"/>
      <c r="J177" s="237"/>
      <c r="K177" s="237"/>
      <c r="L177" s="237"/>
      <c r="M177" s="239"/>
      <c r="N177" s="239"/>
      <c r="O177" s="242"/>
      <c r="P177" s="242"/>
      <c r="Q177" s="242"/>
    </row>
    <row r="178" spans="7:17" x14ac:dyDescent="0.3">
      <c r="G178" s="243"/>
      <c r="H178" s="243"/>
      <c r="I178" s="237"/>
      <c r="J178" s="237"/>
      <c r="K178" s="237"/>
      <c r="L178" s="237"/>
      <c r="M178" s="239"/>
      <c r="N178" s="239"/>
      <c r="O178" s="242"/>
      <c r="P178" s="242"/>
      <c r="Q178" s="242"/>
    </row>
    <row r="179" spans="7:17" x14ac:dyDescent="0.3">
      <c r="G179" s="243"/>
      <c r="H179" s="243"/>
      <c r="I179" s="244"/>
      <c r="J179" s="244"/>
      <c r="K179" s="244"/>
      <c r="L179" s="244"/>
      <c r="M179" s="242"/>
      <c r="N179" s="242"/>
      <c r="O179" s="242"/>
      <c r="P179" s="242"/>
      <c r="Q179" s="242"/>
    </row>
  </sheetData>
  <sheetProtection algorithmName="SHA-512" hashValue="VuY8EZZVDIcqGXM9/jg7GF2PXfhoBkQYd79ZPo/6dENEkfjMq2gRGrVgrkj339/ZjR4hGJ6HC/qoqiM7IKnJDw==" saltValue="sd0Sr82do+VtCp7LnJat5g==" spinCount="100000" sheet="1"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zoomScaleNormal="100" zoomScaleSheetLayoutView="100" workbookViewId="0">
      <selection activeCell="A4" sqref="A4:G5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402" t="s">
        <v>106</v>
      </c>
      <c r="B1" s="402"/>
      <c r="C1" s="402"/>
      <c r="D1" s="402"/>
      <c r="E1" s="402"/>
      <c r="F1" s="402"/>
      <c r="G1" s="402"/>
    </row>
    <row r="2" spans="1:7" ht="54.75" customHeight="1" x14ac:dyDescent="0.25">
      <c r="A2" s="363" t="s">
        <v>107</v>
      </c>
      <c r="B2" s="403" t="s">
        <v>108</v>
      </c>
      <c r="C2" s="404"/>
      <c r="D2" s="363" t="s">
        <v>111</v>
      </c>
      <c r="E2" s="363" t="s">
        <v>112</v>
      </c>
      <c r="F2" s="363" t="s">
        <v>113</v>
      </c>
      <c r="G2" s="367" t="s">
        <v>114</v>
      </c>
    </row>
    <row r="3" spans="1:7" ht="21" customHeight="1" x14ac:dyDescent="0.25">
      <c r="A3" s="365"/>
      <c r="B3" s="203" t="s">
        <v>59</v>
      </c>
      <c r="C3" s="203" t="s">
        <v>90</v>
      </c>
      <c r="D3" s="365"/>
      <c r="E3" s="365"/>
      <c r="F3" s="365"/>
      <c r="G3" s="367"/>
    </row>
    <row r="4" spans="1:7" ht="129" customHeight="1" x14ac:dyDescent="0.25">
      <c r="A4" s="51" t="s">
        <v>109</v>
      </c>
      <c r="B4" s="54"/>
      <c r="C4" s="54">
        <v>110</v>
      </c>
      <c r="D4" s="75" t="s">
        <v>346</v>
      </c>
      <c r="E4" s="75" t="s">
        <v>347</v>
      </c>
      <c r="F4" s="99" t="s">
        <v>348</v>
      </c>
      <c r="G4" s="68" t="s">
        <v>349</v>
      </c>
    </row>
    <row r="5" spans="1:7" ht="143.25" customHeight="1" x14ac:dyDescent="0.25">
      <c r="A5" s="53" t="s">
        <v>110</v>
      </c>
      <c r="B5" s="54"/>
      <c r="C5" s="54"/>
      <c r="D5" s="75"/>
      <c r="E5" s="99"/>
      <c r="F5" s="99"/>
      <c r="G5" s="68"/>
    </row>
  </sheetData>
  <sheetProtection sheet="1" objects="1" scenarios="1"/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Normal="100" zoomScaleSheetLayoutView="100" workbookViewId="0">
      <selection activeCell="G10" sqref="G10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409" t="s">
        <v>115</v>
      </c>
      <c r="B1" s="409"/>
      <c r="C1" s="409"/>
      <c r="D1" s="409"/>
      <c r="E1" s="409"/>
      <c r="F1" s="409"/>
      <c r="G1" s="409"/>
      <c r="H1" s="409"/>
      <c r="I1" s="409"/>
    </row>
    <row r="2" spans="1:9" s="5" customFormat="1" ht="38.25" customHeight="1" x14ac:dyDescent="0.25">
      <c r="A2" s="407" t="s">
        <v>62</v>
      </c>
      <c r="B2" s="407" t="s">
        <v>116</v>
      </c>
      <c r="C2" s="408" t="s">
        <v>117</v>
      </c>
      <c r="D2" s="408"/>
      <c r="E2" s="407" t="s">
        <v>118</v>
      </c>
      <c r="F2" s="407" t="s">
        <v>95</v>
      </c>
      <c r="G2" s="407" t="s">
        <v>120</v>
      </c>
      <c r="H2" s="407"/>
      <c r="I2" s="407" t="s">
        <v>122</v>
      </c>
    </row>
    <row r="3" spans="1:9" s="5" customFormat="1" ht="55.5" customHeight="1" x14ac:dyDescent="0.25">
      <c r="A3" s="407"/>
      <c r="B3" s="407"/>
      <c r="C3" s="19" t="s">
        <v>59</v>
      </c>
      <c r="D3" s="19" t="s">
        <v>90</v>
      </c>
      <c r="E3" s="407"/>
      <c r="F3" s="407"/>
      <c r="G3" s="7" t="s">
        <v>119</v>
      </c>
      <c r="H3" s="7" t="s">
        <v>121</v>
      </c>
      <c r="I3" s="407"/>
    </row>
    <row r="4" spans="1:9" ht="18.75" x14ac:dyDescent="0.25">
      <c r="A4" s="55">
        <v>1</v>
      </c>
      <c r="B4" s="68"/>
      <c r="C4" s="58">
        <v>0</v>
      </c>
      <c r="D4" s="58">
        <v>0</v>
      </c>
      <c r="E4" s="85"/>
      <c r="F4" s="68"/>
      <c r="G4" s="21">
        <v>0</v>
      </c>
      <c r="H4" s="21">
        <v>0</v>
      </c>
      <c r="I4" s="85"/>
    </row>
    <row r="5" spans="1:9" ht="18.75" x14ac:dyDescent="0.25">
      <c r="A5" s="55">
        <v>2</v>
      </c>
      <c r="B5" s="68"/>
      <c r="C5" s="58">
        <v>0</v>
      </c>
      <c r="D5" s="58">
        <v>0</v>
      </c>
      <c r="E5" s="55"/>
      <c r="F5" s="68"/>
      <c r="G5" s="21">
        <v>0</v>
      </c>
      <c r="H5" s="21">
        <v>0</v>
      </c>
      <c r="I5" s="55"/>
    </row>
    <row r="6" spans="1:9" ht="18.75" x14ac:dyDescent="0.25">
      <c r="A6" s="55">
        <v>3</v>
      </c>
      <c r="B6" s="68"/>
      <c r="C6" s="58">
        <v>0</v>
      </c>
      <c r="D6" s="58">
        <v>0</v>
      </c>
      <c r="E6" s="55"/>
      <c r="F6" s="68"/>
      <c r="G6" s="21">
        <v>0</v>
      </c>
      <c r="H6" s="21">
        <v>0</v>
      </c>
      <c r="I6" s="55"/>
    </row>
    <row r="7" spans="1:9" ht="18.75" x14ac:dyDescent="0.25">
      <c r="A7" s="55">
        <v>4</v>
      </c>
      <c r="B7" s="68"/>
      <c r="C7" s="58">
        <v>0</v>
      </c>
      <c r="D7" s="58">
        <v>0</v>
      </c>
      <c r="E7" s="55"/>
      <c r="F7" s="68"/>
      <c r="G7" s="21">
        <v>0</v>
      </c>
      <c r="H7" s="21">
        <v>0</v>
      </c>
      <c r="I7" s="55"/>
    </row>
    <row r="8" spans="1:9" ht="18.75" x14ac:dyDescent="0.25">
      <c r="A8" s="55">
        <v>5</v>
      </c>
      <c r="B8" s="68"/>
      <c r="C8" s="58">
        <v>0</v>
      </c>
      <c r="D8" s="58">
        <v>0</v>
      </c>
      <c r="E8" s="55"/>
      <c r="F8" s="68"/>
      <c r="G8" s="21">
        <v>0</v>
      </c>
      <c r="H8" s="21">
        <v>0</v>
      </c>
      <c r="I8" s="55"/>
    </row>
    <row r="9" spans="1:9" ht="18.75" x14ac:dyDescent="0.25">
      <c r="A9" s="55">
        <v>6</v>
      </c>
      <c r="B9" s="68"/>
      <c r="C9" s="58">
        <v>0</v>
      </c>
      <c r="D9" s="58">
        <v>0</v>
      </c>
      <c r="E9" s="55"/>
      <c r="F9" s="68"/>
      <c r="G9" s="21">
        <v>0</v>
      </c>
      <c r="H9" s="21">
        <v>0</v>
      </c>
      <c r="I9" s="55"/>
    </row>
    <row r="10" spans="1:9" ht="18.75" x14ac:dyDescent="0.25">
      <c r="A10" s="55">
        <v>7</v>
      </c>
      <c r="B10" s="68"/>
      <c r="C10" s="58">
        <v>0</v>
      </c>
      <c r="D10" s="58">
        <v>0</v>
      </c>
      <c r="E10" s="55"/>
      <c r="F10" s="68"/>
      <c r="G10" s="21">
        <v>0</v>
      </c>
      <c r="H10" s="21">
        <v>0</v>
      </c>
      <c r="I10" s="55"/>
    </row>
    <row r="11" spans="1:9" ht="18.75" x14ac:dyDescent="0.25">
      <c r="A11" s="100">
        <v>8</v>
      </c>
      <c r="B11" s="68"/>
      <c r="C11" s="58">
        <v>0</v>
      </c>
      <c r="D11" s="58">
        <v>0</v>
      </c>
      <c r="E11" s="55"/>
      <c r="F11" s="68"/>
      <c r="G11" s="21">
        <v>0</v>
      </c>
      <c r="H11" s="21">
        <v>0</v>
      </c>
      <c r="I11" s="55"/>
    </row>
    <row r="12" spans="1:9" ht="18.75" x14ac:dyDescent="0.25">
      <c r="A12" s="100">
        <v>9</v>
      </c>
      <c r="B12" s="68"/>
      <c r="C12" s="58">
        <v>0</v>
      </c>
      <c r="D12" s="58">
        <v>0</v>
      </c>
      <c r="E12" s="55"/>
      <c r="F12" s="68"/>
      <c r="G12" s="21">
        <v>0</v>
      </c>
      <c r="H12" s="21">
        <v>0</v>
      </c>
      <c r="I12" s="55"/>
    </row>
    <row r="13" spans="1:9" ht="18.75" x14ac:dyDescent="0.25">
      <c r="A13" s="100">
        <v>10</v>
      </c>
      <c r="B13" s="68"/>
      <c r="C13" s="58">
        <v>0</v>
      </c>
      <c r="D13" s="58">
        <v>0</v>
      </c>
      <c r="E13" s="55"/>
      <c r="F13" s="68"/>
      <c r="G13" s="21">
        <v>0</v>
      </c>
      <c r="H13" s="21">
        <v>0</v>
      </c>
      <c r="I13" s="55"/>
    </row>
    <row r="14" spans="1:9" ht="18.75" x14ac:dyDescent="0.25">
      <c r="A14" s="100">
        <v>11</v>
      </c>
      <c r="B14" s="68"/>
      <c r="C14" s="58">
        <v>0</v>
      </c>
      <c r="D14" s="58">
        <v>0</v>
      </c>
      <c r="E14" s="55"/>
      <c r="F14" s="68"/>
      <c r="G14" s="21">
        <v>0</v>
      </c>
      <c r="H14" s="21">
        <v>0</v>
      </c>
      <c r="I14" s="55"/>
    </row>
    <row r="15" spans="1:9" ht="18.75" x14ac:dyDescent="0.25">
      <c r="A15" s="100">
        <v>12</v>
      </c>
      <c r="B15" s="68"/>
      <c r="C15" s="58">
        <v>0</v>
      </c>
      <c r="D15" s="58">
        <v>0</v>
      </c>
      <c r="E15" s="55"/>
      <c r="F15" s="68"/>
      <c r="G15" s="21">
        <v>0</v>
      </c>
      <c r="H15" s="21">
        <v>0</v>
      </c>
      <c r="I15" s="55"/>
    </row>
    <row r="16" spans="1:9" ht="18.75" x14ac:dyDescent="0.25">
      <c r="A16" s="100">
        <v>13</v>
      </c>
      <c r="B16" s="68"/>
      <c r="C16" s="58">
        <v>0</v>
      </c>
      <c r="D16" s="58">
        <v>0</v>
      </c>
      <c r="E16" s="55"/>
      <c r="F16" s="68"/>
      <c r="G16" s="21">
        <v>0</v>
      </c>
      <c r="H16" s="21">
        <v>0</v>
      </c>
      <c r="I16" s="55"/>
    </row>
    <row r="17" spans="1:9" ht="18.75" x14ac:dyDescent="0.25">
      <c r="A17" s="100">
        <v>14</v>
      </c>
      <c r="B17" s="68"/>
      <c r="C17" s="58">
        <v>0</v>
      </c>
      <c r="D17" s="58">
        <v>0</v>
      </c>
      <c r="E17" s="55"/>
      <c r="F17" s="68"/>
      <c r="G17" s="21">
        <v>0</v>
      </c>
      <c r="H17" s="21">
        <v>0</v>
      </c>
      <c r="I17" s="55"/>
    </row>
    <row r="18" spans="1:9" ht="18.75" x14ac:dyDescent="0.25">
      <c r="A18" s="100">
        <v>15</v>
      </c>
      <c r="B18" s="68"/>
      <c r="C18" s="58">
        <v>0</v>
      </c>
      <c r="D18" s="58">
        <v>0</v>
      </c>
      <c r="E18" s="55"/>
      <c r="F18" s="68"/>
      <c r="G18" s="21">
        <v>0</v>
      </c>
      <c r="H18" s="21">
        <v>0</v>
      </c>
      <c r="I18" s="55"/>
    </row>
    <row r="19" spans="1:9" ht="18.75" x14ac:dyDescent="0.25">
      <c r="A19" s="100">
        <v>16</v>
      </c>
      <c r="B19" s="68"/>
      <c r="C19" s="21">
        <v>0</v>
      </c>
      <c r="D19" s="21">
        <v>0</v>
      </c>
      <c r="E19" s="55"/>
      <c r="F19" s="68"/>
      <c r="G19" s="21">
        <v>0</v>
      </c>
      <c r="H19" s="21">
        <v>0</v>
      </c>
      <c r="I19" s="55"/>
    </row>
    <row r="20" spans="1:9" ht="18.75" x14ac:dyDescent="0.25">
      <c r="A20" s="100">
        <v>17</v>
      </c>
      <c r="B20" s="68"/>
      <c r="C20" s="21">
        <v>0</v>
      </c>
      <c r="D20" s="21">
        <v>0</v>
      </c>
      <c r="E20" s="55"/>
      <c r="F20" s="68"/>
      <c r="G20" s="21">
        <v>0</v>
      </c>
      <c r="H20" s="21">
        <v>0</v>
      </c>
      <c r="I20" s="55"/>
    </row>
    <row r="21" spans="1:9" ht="18.75" x14ac:dyDescent="0.25">
      <c r="A21" s="100">
        <v>18</v>
      </c>
      <c r="B21" s="68"/>
      <c r="C21" s="21">
        <v>0</v>
      </c>
      <c r="D21" s="21">
        <v>0</v>
      </c>
      <c r="E21" s="55"/>
      <c r="F21" s="68"/>
      <c r="G21" s="21">
        <v>0</v>
      </c>
      <c r="H21" s="21">
        <v>0</v>
      </c>
      <c r="I21" s="55"/>
    </row>
    <row r="22" spans="1:9" ht="18.75" x14ac:dyDescent="0.25">
      <c r="A22" s="100">
        <v>19</v>
      </c>
      <c r="B22" s="68"/>
      <c r="C22" s="21">
        <v>0</v>
      </c>
      <c r="D22" s="21">
        <v>0</v>
      </c>
      <c r="E22" s="55"/>
      <c r="F22" s="68"/>
      <c r="G22" s="21">
        <v>0</v>
      </c>
      <c r="H22" s="21">
        <v>0</v>
      </c>
      <c r="I22" s="55"/>
    </row>
    <row r="23" spans="1:9" ht="18.75" x14ac:dyDescent="0.25">
      <c r="A23" s="100">
        <v>20</v>
      </c>
      <c r="B23" s="68"/>
      <c r="C23" s="21">
        <v>0</v>
      </c>
      <c r="D23" s="21">
        <v>0</v>
      </c>
      <c r="E23" s="55"/>
      <c r="F23" s="68"/>
      <c r="G23" s="21">
        <v>0</v>
      </c>
      <c r="H23" s="21">
        <v>0</v>
      </c>
      <c r="I23" s="55"/>
    </row>
    <row r="24" spans="1:9" ht="18.75" x14ac:dyDescent="0.25">
      <c r="A24" s="100">
        <v>21</v>
      </c>
      <c r="B24" s="68"/>
      <c r="C24" s="21">
        <v>0</v>
      </c>
      <c r="D24" s="21">
        <v>0</v>
      </c>
      <c r="E24" s="55"/>
      <c r="F24" s="68"/>
      <c r="G24" s="21">
        <v>0</v>
      </c>
      <c r="H24" s="21">
        <v>0</v>
      </c>
      <c r="I24" s="55"/>
    </row>
    <row r="25" spans="1:9" ht="18.75" x14ac:dyDescent="0.25">
      <c r="A25" s="100">
        <v>22</v>
      </c>
      <c r="B25" s="68"/>
      <c r="C25" s="21">
        <v>0</v>
      </c>
      <c r="D25" s="21">
        <v>0</v>
      </c>
      <c r="E25" s="55"/>
      <c r="F25" s="68"/>
      <c r="G25" s="21">
        <v>0</v>
      </c>
      <c r="H25" s="21">
        <v>0</v>
      </c>
      <c r="I25" s="55"/>
    </row>
    <row r="26" spans="1:9" ht="18.75" x14ac:dyDescent="0.25">
      <c r="A26" s="100">
        <v>23</v>
      </c>
      <c r="B26" s="68"/>
      <c r="C26" s="21">
        <v>0</v>
      </c>
      <c r="D26" s="21">
        <v>0</v>
      </c>
      <c r="E26" s="55"/>
      <c r="F26" s="68"/>
      <c r="G26" s="21">
        <v>0</v>
      </c>
      <c r="H26" s="21">
        <v>0</v>
      </c>
      <c r="I26" s="55"/>
    </row>
    <row r="27" spans="1:9" ht="18.75" x14ac:dyDescent="0.25">
      <c r="A27" s="100">
        <v>24</v>
      </c>
      <c r="B27" s="68"/>
      <c r="C27" s="21">
        <v>0</v>
      </c>
      <c r="D27" s="21">
        <v>0</v>
      </c>
      <c r="E27" s="55"/>
      <c r="F27" s="68"/>
      <c r="G27" s="21">
        <v>0</v>
      </c>
      <c r="H27" s="21">
        <v>0</v>
      </c>
      <c r="I27" s="55"/>
    </row>
    <row r="28" spans="1:9" ht="18.75" x14ac:dyDescent="0.25">
      <c r="A28" s="100">
        <v>25</v>
      </c>
      <c r="B28" s="68"/>
      <c r="C28" s="21">
        <v>0</v>
      </c>
      <c r="D28" s="21">
        <v>0</v>
      </c>
      <c r="E28" s="55"/>
      <c r="F28" s="68"/>
      <c r="G28" s="21">
        <v>0</v>
      </c>
      <c r="H28" s="21">
        <v>0</v>
      </c>
      <c r="I28" s="55"/>
    </row>
    <row r="29" spans="1:9" ht="18.75" x14ac:dyDescent="0.25">
      <c r="A29" s="100">
        <v>26</v>
      </c>
      <c r="B29" s="86"/>
      <c r="C29" s="23">
        <v>0</v>
      </c>
      <c r="D29" s="23">
        <v>0</v>
      </c>
      <c r="E29" s="48"/>
      <c r="F29" s="86"/>
      <c r="G29" s="103">
        <v>0</v>
      </c>
      <c r="H29" s="103">
        <v>0</v>
      </c>
      <c r="I29" s="48"/>
    </row>
    <row r="30" spans="1:9" ht="18.75" x14ac:dyDescent="0.25">
      <c r="A30" s="100">
        <v>27</v>
      </c>
      <c r="B30" s="86"/>
      <c r="C30" s="23">
        <v>0</v>
      </c>
      <c r="D30" s="23">
        <v>0</v>
      </c>
      <c r="E30" s="48"/>
      <c r="F30" s="86"/>
      <c r="G30" s="103">
        <v>0</v>
      </c>
      <c r="H30" s="103">
        <v>0</v>
      </c>
      <c r="I30" s="48"/>
    </row>
    <row r="31" spans="1:9" ht="18.75" x14ac:dyDescent="0.25">
      <c r="A31" s="100">
        <v>28</v>
      </c>
      <c r="B31" s="86"/>
      <c r="C31" s="23">
        <v>0</v>
      </c>
      <c r="D31" s="23">
        <v>0</v>
      </c>
      <c r="E31" s="48"/>
      <c r="F31" s="86"/>
      <c r="G31" s="103">
        <v>0</v>
      </c>
      <c r="H31" s="103">
        <v>0</v>
      </c>
      <c r="I31" s="48"/>
    </row>
    <row r="32" spans="1:9" ht="18.75" x14ac:dyDescent="0.25">
      <c r="A32" s="100">
        <v>29</v>
      </c>
      <c r="B32" s="86"/>
      <c r="C32" s="23">
        <v>0</v>
      </c>
      <c r="D32" s="23">
        <v>0</v>
      </c>
      <c r="E32" s="48"/>
      <c r="F32" s="86"/>
      <c r="G32" s="103">
        <v>0</v>
      </c>
      <c r="H32" s="103">
        <v>0</v>
      </c>
      <c r="I32" s="48"/>
    </row>
    <row r="33" spans="1:9" ht="18.75" x14ac:dyDescent="0.25">
      <c r="A33" s="100">
        <v>30</v>
      </c>
      <c r="B33" s="86"/>
      <c r="C33" s="103">
        <v>0</v>
      </c>
      <c r="D33" s="103">
        <v>0</v>
      </c>
      <c r="E33" s="48"/>
      <c r="F33" s="86"/>
      <c r="G33" s="103">
        <v>0</v>
      </c>
      <c r="H33" s="103">
        <v>0</v>
      </c>
      <c r="I33" s="48"/>
    </row>
    <row r="34" spans="1:9" ht="18.75" x14ac:dyDescent="0.25">
      <c r="A34" s="100">
        <v>31</v>
      </c>
      <c r="B34" s="86"/>
      <c r="C34" s="103">
        <v>0</v>
      </c>
      <c r="D34" s="103">
        <v>0</v>
      </c>
      <c r="E34" s="48"/>
      <c r="F34" s="86"/>
      <c r="G34" s="103">
        <v>0</v>
      </c>
      <c r="H34" s="103">
        <v>0</v>
      </c>
      <c r="I34" s="48"/>
    </row>
    <row r="35" spans="1:9" ht="18.75" x14ac:dyDescent="0.25">
      <c r="A35" s="100">
        <v>32</v>
      </c>
      <c r="B35" s="86"/>
      <c r="C35" s="103">
        <v>0</v>
      </c>
      <c r="D35" s="103">
        <v>0</v>
      </c>
      <c r="E35" s="48"/>
      <c r="F35" s="86"/>
      <c r="G35" s="103">
        <v>0</v>
      </c>
      <c r="H35" s="103">
        <v>0</v>
      </c>
      <c r="I35" s="48"/>
    </row>
    <row r="36" spans="1:9" ht="18.75" x14ac:dyDescent="0.25">
      <c r="A36" s="100">
        <v>33</v>
      </c>
      <c r="B36" s="86"/>
      <c r="C36" s="103">
        <v>0</v>
      </c>
      <c r="D36" s="103">
        <v>0</v>
      </c>
      <c r="E36" s="48"/>
      <c r="F36" s="86"/>
      <c r="G36" s="103">
        <v>0</v>
      </c>
      <c r="H36" s="103">
        <v>0</v>
      </c>
      <c r="I36" s="48"/>
    </row>
    <row r="37" spans="1:9" ht="18.75" x14ac:dyDescent="0.25">
      <c r="A37" s="100">
        <v>34</v>
      </c>
      <c r="B37" s="86"/>
      <c r="C37" s="103">
        <v>0</v>
      </c>
      <c r="D37" s="103">
        <v>0</v>
      </c>
      <c r="E37" s="48"/>
      <c r="F37" s="86"/>
      <c r="G37" s="103">
        <v>0</v>
      </c>
      <c r="H37" s="103">
        <v>0</v>
      </c>
      <c r="I37" s="48"/>
    </row>
    <row r="38" spans="1:9" ht="18.75" x14ac:dyDescent="0.25">
      <c r="A38" s="100">
        <v>35</v>
      </c>
      <c r="B38" s="86"/>
      <c r="C38" s="103">
        <v>0</v>
      </c>
      <c r="D38" s="103">
        <v>0</v>
      </c>
      <c r="E38" s="48"/>
      <c r="F38" s="86"/>
      <c r="G38" s="103">
        <v>0</v>
      </c>
      <c r="H38" s="103">
        <v>0</v>
      </c>
      <c r="I38" s="48"/>
    </row>
    <row r="39" spans="1:9" ht="18.75" x14ac:dyDescent="0.25">
      <c r="A39" s="100">
        <v>36</v>
      </c>
      <c r="B39" s="86"/>
      <c r="C39" s="103">
        <v>0</v>
      </c>
      <c r="D39" s="103">
        <v>0</v>
      </c>
      <c r="E39" s="48"/>
      <c r="F39" s="86"/>
      <c r="G39" s="103">
        <v>0</v>
      </c>
      <c r="H39" s="103">
        <v>0</v>
      </c>
      <c r="I39" s="48"/>
    </row>
    <row r="40" spans="1:9" ht="18.75" x14ac:dyDescent="0.25">
      <c r="A40" s="100">
        <v>37</v>
      </c>
      <c r="B40" s="86"/>
      <c r="C40" s="103">
        <v>0</v>
      </c>
      <c r="D40" s="103">
        <v>0</v>
      </c>
      <c r="E40" s="48"/>
      <c r="F40" s="86"/>
      <c r="G40" s="103">
        <v>0</v>
      </c>
      <c r="H40" s="103">
        <v>0</v>
      </c>
      <c r="I40" s="48"/>
    </row>
    <row r="41" spans="1:9" ht="18.75" x14ac:dyDescent="0.25">
      <c r="A41" s="100">
        <v>38</v>
      </c>
      <c r="B41" s="86"/>
      <c r="C41" s="103">
        <v>0</v>
      </c>
      <c r="D41" s="103">
        <v>0</v>
      </c>
      <c r="E41" s="48"/>
      <c r="F41" s="86"/>
      <c r="G41" s="103">
        <v>0</v>
      </c>
      <c r="H41" s="103">
        <v>0</v>
      </c>
      <c r="I41" s="48"/>
    </row>
    <row r="42" spans="1:9" ht="18.75" x14ac:dyDescent="0.25">
      <c r="A42" s="100">
        <v>39</v>
      </c>
      <c r="B42" s="86"/>
      <c r="C42" s="103">
        <v>0</v>
      </c>
      <c r="D42" s="103">
        <v>0</v>
      </c>
      <c r="E42" s="48"/>
      <c r="F42" s="86"/>
      <c r="G42" s="103">
        <v>0</v>
      </c>
      <c r="H42" s="103">
        <v>0</v>
      </c>
      <c r="I42" s="48"/>
    </row>
    <row r="43" spans="1:9" ht="18.75" x14ac:dyDescent="0.25">
      <c r="A43" s="100">
        <v>40</v>
      </c>
      <c r="B43" s="86"/>
      <c r="C43" s="103">
        <v>0</v>
      </c>
      <c r="D43" s="103">
        <v>0</v>
      </c>
      <c r="E43" s="48"/>
      <c r="F43" s="86"/>
      <c r="G43" s="103">
        <v>0</v>
      </c>
      <c r="H43" s="103">
        <v>0</v>
      </c>
      <c r="I43" s="48"/>
    </row>
    <row r="44" spans="1:9" ht="18.75" x14ac:dyDescent="0.25">
      <c r="A44" s="100">
        <v>41</v>
      </c>
      <c r="B44" s="86"/>
      <c r="C44" s="103">
        <v>0</v>
      </c>
      <c r="D44" s="103">
        <v>0</v>
      </c>
      <c r="E44" s="48"/>
      <c r="F44" s="86"/>
      <c r="G44" s="103">
        <v>0</v>
      </c>
      <c r="H44" s="103">
        <v>0</v>
      </c>
      <c r="I44" s="48"/>
    </row>
    <row r="45" spans="1:9" ht="18.75" x14ac:dyDescent="0.25">
      <c r="A45" s="100">
        <v>42</v>
      </c>
      <c r="B45" s="86"/>
      <c r="C45" s="103">
        <v>0</v>
      </c>
      <c r="D45" s="103">
        <v>0</v>
      </c>
      <c r="E45" s="48"/>
      <c r="F45" s="86"/>
      <c r="G45" s="103">
        <v>0</v>
      </c>
      <c r="H45" s="103">
        <v>0</v>
      </c>
      <c r="I45" s="48"/>
    </row>
    <row r="46" spans="1:9" ht="18.75" x14ac:dyDescent="0.25">
      <c r="A46" s="100">
        <v>43</v>
      </c>
      <c r="B46" s="86"/>
      <c r="C46" s="103">
        <v>0</v>
      </c>
      <c r="D46" s="103">
        <v>0</v>
      </c>
      <c r="E46" s="48"/>
      <c r="F46" s="86"/>
      <c r="G46" s="103">
        <v>0</v>
      </c>
      <c r="H46" s="103">
        <v>0</v>
      </c>
      <c r="I46" s="48"/>
    </row>
    <row r="47" spans="1:9" ht="18.75" x14ac:dyDescent="0.25">
      <c r="A47" s="100">
        <v>44</v>
      </c>
      <c r="B47" s="86"/>
      <c r="C47" s="103">
        <v>0</v>
      </c>
      <c r="D47" s="103">
        <v>0</v>
      </c>
      <c r="E47" s="48"/>
      <c r="F47" s="86"/>
      <c r="G47" s="103">
        <v>0</v>
      </c>
      <c r="H47" s="103">
        <v>0</v>
      </c>
      <c r="I47" s="48"/>
    </row>
    <row r="48" spans="1:9" ht="18.75" x14ac:dyDescent="0.25">
      <c r="A48" s="100">
        <v>45</v>
      </c>
      <c r="B48" s="86"/>
      <c r="C48" s="103">
        <v>0</v>
      </c>
      <c r="D48" s="103">
        <v>0</v>
      </c>
      <c r="E48" s="48"/>
      <c r="F48" s="86"/>
      <c r="G48" s="103">
        <v>0</v>
      </c>
      <c r="H48" s="103">
        <v>0</v>
      </c>
      <c r="I48" s="48"/>
    </row>
    <row r="49" spans="1:9" ht="18.75" x14ac:dyDescent="0.25">
      <c r="A49" s="100">
        <v>46</v>
      </c>
      <c r="B49" s="86"/>
      <c r="C49" s="103">
        <v>0</v>
      </c>
      <c r="D49" s="103">
        <v>0</v>
      </c>
      <c r="E49" s="48"/>
      <c r="F49" s="86"/>
      <c r="G49" s="103">
        <v>0</v>
      </c>
      <c r="H49" s="103">
        <v>0</v>
      </c>
      <c r="I49" s="48"/>
    </row>
    <row r="50" spans="1:9" ht="18.75" x14ac:dyDescent="0.25">
      <c r="A50" s="100">
        <v>47</v>
      </c>
      <c r="B50" s="86"/>
      <c r="C50" s="103">
        <v>0</v>
      </c>
      <c r="D50" s="103">
        <v>0</v>
      </c>
      <c r="E50" s="48"/>
      <c r="F50" s="86"/>
      <c r="G50" s="103">
        <v>0</v>
      </c>
      <c r="H50" s="103">
        <v>0</v>
      </c>
      <c r="I50" s="48"/>
    </row>
    <row r="51" spans="1:9" ht="18.75" x14ac:dyDescent="0.25">
      <c r="A51" s="100">
        <v>48</v>
      </c>
      <c r="B51" s="86"/>
      <c r="C51" s="103">
        <v>0</v>
      </c>
      <c r="D51" s="103">
        <v>0</v>
      </c>
      <c r="E51" s="48"/>
      <c r="F51" s="86"/>
      <c r="G51" s="103">
        <v>0</v>
      </c>
      <c r="H51" s="103">
        <v>0</v>
      </c>
      <c r="I51" s="48"/>
    </row>
    <row r="52" spans="1:9" ht="18.75" x14ac:dyDescent="0.25">
      <c r="A52" s="100">
        <v>49</v>
      </c>
      <c r="B52" s="86"/>
      <c r="C52" s="103">
        <v>0</v>
      </c>
      <c r="D52" s="103">
        <v>0</v>
      </c>
      <c r="E52" s="48"/>
      <c r="F52" s="86"/>
      <c r="G52" s="103">
        <v>0</v>
      </c>
      <c r="H52" s="103">
        <v>0</v>
      </c>
      <c r="I52" s="48"/>
    </row>
    <row r="53" spans="1:9" ht="18.75" x14ac:dyDescent="0.25">
      <c r="A53" s="100">
        <v>50</v>
      </c>
      <c r="B53" s="86"/>
      <c r="C53" s="103">
        <v>0</v>
      </c>
      <c r="D53" s="103">
        <v>0</v>
      </c>
      <c r="E53" s="48"/>
      <c r="F53" s="86"/>
      <c r="G53" s="103">
        <v>0</v>
      </c>
      <c r="H53" s="103">
        <v>0</v>
      </c>
      <c r="I53" s="48"/>
    </row>
    <row r="54" spans="1:9" ht="18.75" x14ac:dyDescent="0.25">
      <c r="A54" s="100">
        <v>51</v>
      </c>
      <c r="B54" s="86"/>
      <c r="C54" s="103">
        <v>0</v>
      </c>
      <c r="D54" s="103">
        <v>0</v>
      </c>
      <c r="E54" s="48"/>
      <c r="F54" s="86"/>
      <c r="G54" s="103">
        <v>0</v>
      </c>
      <c r="H54" s="103">
        <v>0</v>
      </c>
      <c r="I54" s="48"/>
    </row>
    <row r="55" spans="1:9" ht="18.75" x14ac:dyDescent="0.25">
      <c r="A55" s="100">
        <v>52</v>
      </c>
      <c r="B55" s="86"/>
      <c r="C55" s="103">
        <v>0</v>
      </c>
      <c r="D55" s="103">
        <v>0</v>
      </c>
      <c r="E55" s="48"/>
      <c r="F55" s="86"/>
      <c r="G55" s="103">
        <v>0</v>
      </c>
      <c r="H55" s="103">
        <v>0</v>
      </c>
      <c r="I55" s="48"/>
    </row>
    <row r="56" spans="1:9" ht="18.75" x14ac:dyDescent="0.25">
      <c r="A56" s="100">
        <v>53</v>
      </c>
      <c r="B56" s="86"/>
      <c r="C56" s="103">
        <v>0</v>
      </c>
      <c r="D56" s="103">
        <v>0</v>
      </c>
      <c r="E56" s="48"/>
      <c r="F56" s="86"/>
      <c r="G56" s="103">
        <v>0</v>
      </c>
      <c r="H56" s="103">
        <v>0</v>
      </c>
      <c r="I56" s="48"/>
    </row>
    <row r="57" spans="1:9" ht="18.75" x14ac:dyDescent="0.25">
      <c r="A57" s="100">
        <v>52</v>
      </c>
      <c r="B57" s="86"/>
      <c r="C57" s="103">
        <v>0</v>
      </c>
      <c r="D57" s="103">
        <v>0</v>
      </c>
      <c r="E57" s="48"/>
      <c r="F57" s="86"/>
      <c r="G57" s="103">
        <v>0</v>
      </c>
      <c r="H57" s="103">
        <v>0</v>
      </c>
      <c r="I57" s="48"/>
    </row>
    <row r="58" spans="1:9" ht="18.75" x14ac:dyDescent="0.25">
      <c r="A58" s="100">
        <v>55</v>
      </c>
      <c r="B58" s="86"/>
      <c r="C58" s="23">
        <v>0</v>
      </c>
      <c r="D58" s="23">
        <v>0</v>
      </c>
      <c r="E58" s="48"/>
      <c r="F58" s="86"/>
      <c r="G58" s="103">
        <v>0</v>
      </c>
      <c r="H58" s="103">
        <v>0</v>
      </c>
      <c r="I58" s="48"/>
    </row>
    <row r="59" spans="1:9" ht="18.75" x14ac:dyDescent="0.25">
      <c r="A59" s="405" t="s">
        <v>91</v>
      </c>
      <c r="B59" s="406"/>
      <c r="C59" s="35">
        <f>SUM(C4:C58)</f>
        <v>0</v>
      </c>
      <c r="D59" s="35">
        <f>SUM(D4:D58)</f>
        <v>0</v>
      </c>
      <c r="E59" s="52"/>
      <c r="F59" s="52"/>
      <c r="G59" s="35">
        <f>SUM(G4:G58)</f>
        <v>0</v>
      </c>
      <c r="H59" s="35">
        <f>SUM(H4:H58)</f>
        <v>0</v>
      </c>
      <c r="I59" s="52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topLeftCell="F16" zoomScale="70" zoomScaleNormal="80" zoomScaleSheetLayoutView="70" workbookViewId="0">
      <selection activeCell="I21" sqref="I21:N22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248</v>
      </c>
      <c r="B1" s="49"/>
      <c r="C1" s="49"/>
      <c r="D1" s="49"/>
      <c r="E1" s="49"/>
      <c r="F1" s="49"/>
      <c r="G1" s="49"/>
      <c r="H1" s="62"/>
      <c r="I1" s="62"/>
      <c r="J1" s="62"/>
      <c r="K1" s="62"/>
      <c r="L1" s="62"/>
      <c r="M1" s="62"/>
      <c r="N1" s="62"/>
    </row>
    <row r="2" spans="1:14" ht="18.75" x14ac:dyDescent="0.3">
      <c r="A2" s="412" t="s">
        <v>266</v>
      </c>
      <c r="B2" s="412"/>
      <c r="C2" s="412"/>
      <c r="D2" s="412"/>
      <c r="E2" s="412"/>
      <c r="F2" s="412"/>
      <c r="G2" s="412"/>
      <c r="H2" s="38"/>
      <c r="I2" s="62"/>
      <c r="J2" s="62"/>
      <c r="K2" s="38"/>
      <c r="L2" s="38"/>
      <c r="M2" s="38"/>
      <c r="N2" s="38"/>
    </row>
    <row r="3" spans="1:14" s="5" customFormat="1" ht="18.75" customHeight="1" x14ac:dyDescent="0.25">
      <c r="A3" s="367" t="s">
        <v>123</v>
      </c>
      <c r="B3" s="410" t="s">
        <v>117</v>
      </c>
      <c r="C3" s="410"/>
      <c r="D3" s="367" t="s">
        <v>271</v>
      </c>
      <c r="E3" s="411" t="s">
        <v>264</v>
      </c>
      <c r="F3" s="367" t="s">
        <v>125</v>
      </c>
      <c r="G3" s="367" t="s">
        <v>126</v>
      </c>
      <c r="H3" s="367" t="s">
        <v>123</v>
      </c>
      <c r="I3" s="410" t="s">
        <v>117</v>
      </c>
      <c r="J3" s="410"/>
      <c r="K3" s="367" t="s">
        <v>270</v>
      </c>
      <c r="L3" s="411" t="s">
        <v>264</v>
      </c>
      <c r="M3" s="367" t="s">
        <v>125</v>
      </c>
      <c r="N3" s="367" t="s">
        <v>126</v>
      </c>
    </row>
    <row r="4" spans="1:14" s="5" customFormat="1" ht="76.5" customHeight="1" x14ac:dyDescent="0.25">
      <c r="A4" s="367"/>
      <c r="B4" s="50" t="s">
        <v>59</v>
      </c>
      <c r="C4" s="50" t="s">
        <v>90</v>
      </c>
      <c r="D4" s="367"/>
      <c r="E4" s="411"/>
      <c r="F4" s="367"/>
      <c r="G4" s="367"/>
      <c r="H4" s="367"/>
      <c r="I4" s="50" t="s">
        <v>59</v>
      </c>
      <c r="J4" s="50" t="s">
        <v>90</v>
      </c>
      <c r="K4" s="367"/>
      <c r="L4" s="411"/>
      <c r="M4" s="367"/>
      <c r="N4" s="367"/>
    </row>
    <row r="5" spans="1:14" ht="18.75" x14ac:dyDescent="0.3">
      <c r="A5" s="63" t="s">
        <v>237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3</v>
      </c>
      <c r="C5" s="35">
        <f>SUM(C6:C146)</f>
        <v>3</v>
      </c>
      <c r="D5" s="263"/>
      <c r="E5" s="263"/>
      <c r="F5" s="35">
        <f>SUM(F6:F146)</f>
        <v>3000</v>
      </c>
      <c r="G5" s="263"/>
      <c r="H5" s="63" t="s">
        <v>124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18</v>
      </c>
      <c r="J5" s="35">
        <f>SUM(J6:J146)</f>
        <v>18</v>
      </c>
      <c r="K5" s="263"/>
      <c r="L5" s="263"/>
      <c r="M5" s="35">
        <f>SUM(M6:M146)</f>
        <v>2065</v>
      </c>
      <c r="N5" s="263"/>
    </row>
    <row r="6" spans="1:14" ht="75" x14ac:dyDescent="0.25">
      <c r="A6" s="187"/>
      <c r="B6" s="186">
        <v>1</v>
      </c>
      <c r="C6" s="186">
        <v>1</v>
      </c>
      <c r="D6" s="184" t="s">
        <v>294</v>
      </c>
      <c r="E6" s="185" t="s">
        <v>69</v>
      </c>
      <c r="F6" s="186">
        <v>1500</v>
      </c>
      <c r="G6" s="185" t="s">
        <v>284</v>
      </c>
      <c r="H6" s="325"/>
      <c r="I6" s="186">
        <v>1</v>
      </c>
      <c r="J6" s="186">
        <v>1</v>
      </c>
      <c r="K6" s="267" t="s">
        <v>299</v>
      </c>
      <c r="L6" s="185" t="s">
        <v>69</v>
      </c>
      <c r="M6" s="186">
        <v>120</v>
      </c>
      <c r="N6" s="185" t="s">
        <v>284</v>
      </c>
    </row>
    <row r="7" spans="1:14" ht="56.25" x14ac:dyDescent="0.25">
      <c r="A7" s="64"/>
      <c r="B7" s="21">
        <v>1</v>
      </c>
      <c r="C7" s="21">
        <v>1</v>
      </c>
      <c r="D7" s="68" t="s">
        <v>295</v>
      </c>
      <c r="E7" s="55" t="s">
        <v>296</v>
      </c>
      <c r="F7" s="21">
        <v>500</v>
      </c>
      <c r="G7" s="185" t="s">
        <v>327</v>
      </c>
      <c r="H7" s="64"/>
      <c r="I7" s="186">
        <v>1</v>
      </c>
      <c r="J7" s="186">
        <v>1</v>
      </c>
      <c r="K7" s="268" t="s">
        <v>300</v>
      </c>
      <c r="L7" s="266" t="s">
        <v>301</v>
      </c>
      <c r="M7" s="21">
        <v>250</v>
      </c>
      <c r="N7" s="185" t="s">
        <v>284</v>
      </c>
    </row>
    <row r="8" spans="1:14" ht="75" x14ac:dyDescent="0.25">
      <c r="A8" s="64"/>
      <c r="B8" s="21">
        <v>1</v>
      </c>
      <c r="C8" s="21">
        <v>1</v>
      </c>
      <c r="D8" s="68" t="s">
        <v>297</v>
      </c>
      <c r="E8" s="55" t="s">
        <v>298</v>
      </c>
      <c r="F8" s="21">
        <v>1000</v>
      </c>
      <c r="G8" s="185" t="s">
        <v>284</v>
      </c>
      <c r="H8" s="64"/>
      <c r="I8" s="186">
        <v>1</v>
      </c>
      <c r="J8" s="186">
        <v>1</v>
      </c>
      <c r="K8" s="268" t="s">
        <v>302</v>
      </c>
      <c r="L8" s="266" t="s">
        <v>301</v>
      </c>
      <c r="M8" s="21">
        <v>80</v>
      </c>
      <c r="N8" s="185" t="s">
        <v>284</v>
      </c>
    </row>
    <row r="9" spans="1:14" ht="56.25" x14ac:dyDescent="0.25">
      <c r="A9" s="64"/>
      <c r="B9" s="21">
        <v>0</v>
      </c>
      <c r="C9" s="21">
        <v>0</v>
      </c>
      <c r="D9" s="68"/>
      <c r="E9" s="55"/>
      <c r="F9" s="21">
        <v>0</v>
      </c>
      <c r="G9" s="185"/>
      <c r="H9" s="64"/>
      <c r="I9" s="186">
        <v>1</v>
      </c>
      <c r="J9" s="186">
        <v>1</v>
      </c>
      <c r="K9" s="268" t="s">
        <v>303</v>
      </c>
      <c r="L9" s="266" t="s">
        <v>301</v>
      </c>
      <c r="M9" s="21">
        <v>80</v>
      </c>
      <c r="N9" s="185" t="s">
        <v>284</v>
      </c>
    </row>
    <row r="10" spans="1:14" ht="56.25" x14ac:dyDescent="0.25">
      <c r="A10" s="64"/>
      <c r="B10" s="21">
        <v>0</v>
      </c>
      <c r="C10" s="21">
        <v>0</v>
      </c>
      <c r="D10" s="68"/>
      <c r="E10" s="55"/>
      <c r="F10" s="21">
        <v>0</v>
      </c>
      <c r="G10" s="185"/>
      <c r="H10" s="324"/>
      <c r="I10" s="186">
        <v>1</v>
      </c>
      <c r="J10" s="186">
        <v>1</v>
      </c>
      <c r="K10" s="268" t="s">
        <v>304</v>
      </c>
      <c r="L10" s="269" t="s">
        <v>72</v>
      </c>
      <c r="M10" s="21">
        <v>80</v>
      </c>
      <c r="N10" s="185" t="s">
        <v>284</v>
      </c>
    </row>
    <row r="11" spans="1:14" ht="56.25" x14ac:dyDescent="0.25">
      <c r="A11" s="64"/>
      <c r="B11" s="21">
        <v>0</v>
      </c>
      <c r="C11" s="21">
        <v>0</v>
      </c>
      <c r="D11" s="68"/>
      <c r="E11" s="55"/>
      <c r="F11" s="21">
        <v>0</v>
      </c>
      <c r="G11" s="185"/>
      <c r="H11" s="64"/>
      <c r="I11" s="186">
        <v>1</v>
      </c>
      <c r="J11" s="186">
        <v>1</v>
      </c>
      <c r="K11" s="268" t="s">
        <v>305</v>
      </c>
      <c r="L11" s="266" t="s">
        <v>301</v>
      </c>
      <c r="M11" s="21">
        <v>130</v>
      </c>
      <c r="N11" s="185" t="s">
        <v>284</v>
      </c>
    </row>
    <row r="12" spans="1:14" ht="56.25" x14ac:dyDescent="0.25">
      <c r="A12" s="64"/>
      <c r="B12" s="21">
        <v>0</v>
      </c>
      <c r="C12" s="21">
        <v>0</v>
      </c>
      <c r="D12" s="68"/>
      <c r="E12" s="55"/>
      <c r="F12" s="21">
        <v>0</v>
      </c>
      <c r="G12" s="185"/>
      <c r="H12" s="64"/>
      <c r="I12" s="186">
        <v>1</v>
      </c>
      <c r="J12" s="186">
        <v>1</v>
      </c>
      <c r="K12" s="268" t="s">
        <v>306</v>
      </c>
      <c r="L12" s="266" t="s">
        <v>301</v>
      </c>
      <c r="M12" s="21">
        <v>120</v>
      </c>
      <c r="N12" s="185" t="s">
        <v>284</v>
      </c>
    </row>
    <row r="13" spans="1:14" ht="56.25" x14ac:dyDescent="0.25">
      <c r="A13" s="64"/>
      <c r="B13" s="21">
        <v>0</v>
      </c>
      <c r="C13" s="21">
        <v>0</v>
      </c>
      <c r="D13" s="68"/>
      <c r="E13" s="55"/>
      <c r="F13" s="21">
        <v>0</v>
      </c>
      <c r="G13" s="185"/>
      <c r="H13" s="64"/>
      <c r="I13" s="186">
        <v>1</v>
      </c>
      <c r="J13" s="186">
        <v>1</v>
      </c>
      <c r="K13" s="268" t="s">
        <v>307</v>
      </c>
      <c r="L13" s="266" t="s">
        <v>301</v>
      </c>
      <c r="M13" s="21">
        <v>120</v>
      </c>
      <c r="N13" s="185" t="s">
        <v>284</v>
      </c>
    </row>
    <row r="14" spans="1:14" ht="56.25" x14ac:dyDescent="0.25">
      <c r="A14" s="64"/>
      <c r="B14" s="21">
        <v>0</v>
      </c>
      <c r="C14" s="21">
        <v>0</v>
      </c>
      <c r="D14" s="68"/>
      <c r="E14" s="55"/>
      <c r="F14" s="21">
        <v>0</v>
      </c>
      <c r="G14" s="185"/>
      <c r="H14" s="64"/>
      <c r="I14" s="186">
        <v>1</v>
      </c>
      <c r="J14" s="186">
        <v>1</v>
      </c>
      <c r="K14" s="268" t="s">
        <v>308</v>
      </c>
      <c r="L14" s="266" t="s">
        <v>301</v>
      </c>
      <c r="M14" s="21">
        <v>80</v>
      </c>
      <c r="N14" s="185" t="s">
        <v>284</v>
      </c>
    </row>
    <row r="15" spans="1:14" ht="56.25" x14ac:dyDescent="0.25">
      <c r="A15" s="64"/>
      <c r="B15" s="21">
        <v>0</v>
      </c>
      <c r="C15" s="21">
        <v>0</v>
      </c>
      <c r="D15" s="68"/>
      <c r="E15" s="55"/>
      <c r="F15" s="21">
        <v>0</v>
      </c>
      <c r="G15" s="185"/>
      <c r="H15" s="64"/>
      <c r="I15" s="186">
        <v>1</v>
      </c>
      <c r="J15" s="186">
        <v>1</v>
      </c>
      <c r="K15" s="268" t="s">
        <v>309</v>
      </c>
      <c r="L15" s="266" t="s">
        <v>301</v>
      </c>
      <c r="M15" s="21">
        <v>120</v>
      </c>
      <c r="N15" s="185" t="s">
        <v>284</v>
      </c>
    </row>
    <row r="16" spans="1:14" ht="75" x14ac:dyDescent="0.25">
      <c r="A16" s="64"/>
      <c r="B16" s="21">
        <v>0</v>
      </c>
      <c r="C16" s="21">
        <v>0</v>
      </c>
      <c r="D16" s="68"/>
      <c r="E16" s="55"/>
      <c r="F16" s="21">
        <v>0</v>
      </c>
      <c r="G16" s="185"/>
      <c r="H16" s="64"/>
      <c r="I16" s="186">
        <v>1</v>
      </c>
      <c r="J16" s="186">
        <v>1</v>
      </c>
      <c r="K16" s="268" t="s">
        <v>310</v>
      </c>
      <c r="L16" s="266" t="s">
        <v>301</v>
      </c>
      <c r="M16" s="21">
        <v>60</v>
      </c>
      <c r="N16" s="185" t="s">
        <v>284</v>
      </c>
    </row>
    <row r="17" spans="1:14" ht="56.25" x14ac:dyDescent="0.25">
      <c r="A17" s="64"/>
      <c r="B17" s="21">
        <v>0</v>
      </c>
      <c r="C17" s="21">
        <v>0</v>
      </c>
      <c r="D17" s="68"/>
      <c r="E17" s="55"/>
      <c r="F17" s="21">
        <v>0</v>
      </c>
      <c r="G17" s="185"/>
      <c r="H17" s="64"/>
      <c r="I17" s="186">
        <v>1</v>
      </c>
      <c r="J17" s="186">
        <v>1</v>
      </c>
      <c r="K17" s="268" t="s">
        <v>311</v>
      </c>
      <c r="L17" s="266" t="s">
        <v>301</v>
      </c>
      <c r="M17" s="21">
        <v>120</v>
      </c>
      <c r="N17" s="185" t="s">
        <v>284</v>
      </c>
    </row>
    <row r="18" spans="1:14" ht="56.25" x14ac:dyDescent="0.25">
      <c r="A18" s="64"/>
      <c r="B18" s="21">
        <v>0</v>
      </c>
      <c r="C18" s="21">
        <v>0</v>
      </c>
      <c r="D18" s="68"/>
      <c r="E18" s="55"/>
      <c r="F18" s="21">
        <v>0</v>
      </c>
      <c r="G18" s="185"/>
      <c r="H18" s="64"/>
      <c r="I18" s="186">
        <v>1</v>
      </c>
      <c r="J18" s="186">
        <v>1</v>
      </c>
      <c r="K18" s="268" t="s">
        <v>312</v>
      </c>
      <c r="L18" s="266" t="s">
        <v>301</v>
      </c>
      <c r="M18" s="21">
        <v>130</v>
      </c>
      <c r="N18" s="185" t="s">
        <v>284</v>
      </c>
    </row>
    <row r="19" spans="1:14" ht="75" x14ac:dyDescent="0.25">
      <c r="A19" s="64"/>
      <c r="B19" s="21">
        <v>0</v>
      </c>
      <c r="C19" s="21">
        <v>0</v>
      </c>
      <c r="D19" s="68"/>
      <c r="E19" s="55"/>
      <c r="F19" s="21">
        <v>0</v>
      </c>
      <c r="G19" s="185"/>
      <c r="H19" s="324"/>
      <c r="I19" s="186">
        <v>1</v>
      </c>
      <c r="J19" s="186">
        <v>1</v>
      </c>
      <c r="K19" s="268" t="s">
        <v>313</v>
      </c>
      <c r="L19" s="55" t="s">
        <v>70</v>
      </c>
      <c r="M19" s="21">
        <v>115</v>
      </c>
      <c r="N19" s="185" t="s">
        <v>284</v>
      </c>
    </row>
    <row r="20" spans="1:14" ht="75" x14ac:dyDescent="0.25">
      <c r="A20" s="64"/>
      <c r="B20" s="21">
        <v>0</v>
      </c>
      <c r="C20" s="21">
        <v>0</v>
      </c>
      <c r="D20" s="68"/>
      <c r="E20" s="55"/>
      <c r="F20" s="21">
        <v>0</v>
      </c>
      <c r="G20" s="185"/>
      <c r="H20" s="324"/>
      <c r="I20" s="186">
        <v>1</v>
      </c>
      <c r="J20" s="186">
        <v>1</v>
      </c>
      <c r="K20" s="268" t="s">
        <v>314</v>
      </c>
      <c r="L20" s="100" t="s">
        <v>70</v>
      </c>
      <c r="M20" s="21">
        <v>110</v>
      </c>
      <c r="N20" s="185" t="s">
        <v>284</v>
      </c>
    </row>
    <row r="21" spans="1:14" ht="112.5" x14ac:dyDescent="0.25">
      <c r="A21" s="64"/>
      <c r="B21" s="21">
        <v>0</v>
      </c>
      <c r="C21" s="21">
        <v>0</v>
      </c>
      <c r="D21" s="68"/>
      <c r="E21" s="55"/>
      <c r="F21" s="21">
        <v>0</v>
      </c>
      <c r="G21" s="185"/>
      <c r="H21" s="324"/>
      <c r="I21" s="186">
        <v>1</v>
      </c>
      <c r="J21" s="186">
        <v>1</v>
      </c>
      <c r="K21" s="268" t="s">
        <v>315</v>
      </c>
      <c r="L21" s="269" t="s">
        <v>72</v>
      </c>
      <c r="M21" s="21">
        <v>80</v>
      </c>
      <c r="N21" s="185" t="s">
        <v>284</v>
      </c>
    </row>
    <row r="22" spans="1:14" ht="56.25" x14ac:dyDescent="0.25">
      <c r="A22" s="64"/>
      <c r="B22" s="21">
        <v>0</v>
      </c>
      <c r="C22" s="21">
        <v>0</v>
      </c>
      <c r="D22" s="68"/>
      <c r="E22" s="55"/>
      <c r="F22" s="21">
        <v>0</v>
      </c>
      <c r="G22" s="185"/>
      <c r="H22" s="324"/>
      <c r="I22" s="186">
        <v>1</v>
      </c>
      <c r="J22" s="186">
        <v>1</v>
      </c>
      <c r="K22" s="268" t="s">
        <v>316</v>
      </c>
      <c r="L22" s="269" t="s">
        <v>72</v>
      </c>
      <c r="M22" s="21">
        <v>160</v>
      </c>
      <c r="N22" s="185" t="s">
        <v>284</v>
      </c>
    </row>
    <row r="23" spans="1:14" ht="75" x14ac:dyDescent="0.25">
      <c r="A23" s="64"/>
      <c r="B23" s="21">
        <v>0</v>
      </c>
      <c r="C23" s="21">
        <v>0</v>
      </c>
      <c r="D23" s="68"/>
      <c r="E23" s="55"/>
      <c r="F23" s="21">
        <v>0</v>
      </c>
      <c r="G23" s="185"/>
      <c r="H23" s="64"/>
      <c r="I23" s="186">
        <v>1</v>
      </c>
      <c r="J23" s="186">
        <v>1</v>
      </c>
      <c r="K23" s="268" t="s">
        <v>317</v>
      </c>
      <c r="L23" s="266" t="s">
        <v>301</v>
      </c>
      <c r="M23" s="21">
        <v>110</v>
      </c>
      <c r="N23" s="185" t="s">
        <v>284</v>
      </c>
    </row>
    <row r="24" spans="1:14" ht="18.75" x14ac:dyDescent="0.25">
      <c r="A24" s="64"/>
      <c r="B24" s="21">
        <v>0</v>
      </c>
      <c r="C24" s="21">
        <v>0</v>
      </c>
      <c r="D24" s="68"/>
      <c r="E24" s="55"/>
      <c r="F24" s="21">
        <v>0</v>
      </c>
      <c r="G24" s="55"/>
      <c r="H24" s="64"/>
      <c r="I24" s="21">
        <v>0</v>
      </c>
      <c r="J24" s="21">
        <v>0</v>
      </c>
      <c r="K24" s="68"/>
      <c r="L24" s="55"/>
      <c r="M24" s="21">
        <v>0</v>
      </c>
      <c r="N24" s="55"/>
    </row>
    <row r="25" spans="1:14" ht="18.75" x14ac:dyDescent="0.25">
      <c r="A25" s="64"/>
      <c r="B25" s="21">
        <v>0</v>
      </c>
      <c r="C25" s="21">
        <v>0</v>
      </c>
      <c r="D25" s="68"/>
      <c r="E25" s="55"/>
      <c r="F25" s="21">
        <v>0</v>
      </c>
      <c r="G25" s="55"/>
      <c r="H25" s="64"/>
      <c r="I25" s="21">
        <v>0</v>
      </c>
      <c r="J25" s="21">
        <v>0</v>
      </c>
      <c r="K25" s="68"/>
      <c r="L25" s="55"/>
      <c r="M25" s="21">
        <v>0</v>
      </c>
      <c r="N25" s="55"/>
    </row>
    <row r="26" spans="1:14" ht="18.75" x14ac:dyDescent="0.25">
      <c r="A26" s="64"/>
      <c r="B26" s="21">
        <v>0</v>
      </c>
      <c r="C26" s="21">
        <v>0</v>
      </c>
      <c r="D26" s="68"/>
      <c r="E26" s="55"/>
      <c r="F26" s="21">
        <v>0</v>
      </c>
      <c r="G26" s="55"/>
      <c r="H26" s="64"/>
      <c r="I26" s="21">
        <v>0</v>
      </c>
      <c r="J26" s="21">
        <v>0</v>
      </c>
      <c r="K26" s="68"/>
      <c r="L26" s="55"/>
      <c r="M26" s="21">
        <v>0</v>
      </c>
      <c r="N26" s="55"/>
    </row>
    <row r="27" spans="1:14" ht="18.75" x14ac:dyDescent="0.25">
      <c r="A27" s="64"/>
      <c r="B27" s="21">
        <v>0</v>
      </c>
      <c r="C27" s="21">
        <v>0</v>
      </c>
      <c r="D27" s="68"/>
      <c r="E27" s="55"/>
      <c r="F27" s="21">
        <v>0</v>
      </c>
      <c r="G27" s="55"/>
      <c r="H27" s="64"/>
      <c r="I27" s="21">
        <v>0</v>
      </c>
      <c r="J27" s="21">
        <v>0</v>
      </c>
      <c r="K27" s="68"/>
      <c r="L27" s="55"/>
      <c r="M27" s="21">
        <v>0</v>
      </c>
      <c r="N27" s="55"/>
    </row>
    <row r="28" spans="1:14" ht="18.75" x14ac:dyDescent="0.25">
      <c r="A28" s="64"/>
      <c r="B28" s="21">
        <v>0</v>
      </c>
      <c r="C28" s="21">
        <v>0</v>
      </c>
      <c r="D28" s="68"/>
      <c r="E28" s="55"/>
      <c r="F28" s="21">
        <v>0</v>
      </c>
      <c r="G28" s="55"/>
      <c r="H28" s="64"/>
      <c r="I28" s="21">
        <v>0</v>
      </c>
      <c r="J28" s="21">
        <v>0</v>
      </c>
      <c r="K28" s="68"/>
      <c r="L28" s="55"/>
      <c r="M28" s="21">
        <v>0</v>
      </c>
      <c r="N28" s="55"/>
    </row>
    <row r="29" spans="1:14" ht="18.75" x14ac:dyDescent="0.25">
      <c r="A29" s="64"/>
      <c r="B29" s="21">
        <v>0</v>
      </c>
      <c r="C29" s="21">
        <v>0</v>
      </c>
      <c r="D29" s="68"/>
      <c r="E29" s="55"/>
      <c r="F29" s="21">
        <v>0</v>
      </c>
      <c r="G29" s="55"/>
      <c r="H29" s="64"/>
      <c r="I29" s="21">
        <v>0</v>
      </c>
      <c r="J29" s="21">
        <v>0</v>
      </c>
      <c r="K29" s="68"/>
      <c r="L29" s="55"/>
      <c r="M29" s="21">
        <v>0</v>
      </c>
      <c r="N29" s="55"/>
    </row>
    <row r="30" spans="1:14" ht="18.75" x14ac:dyDescent="0.25">
      <c r="A30" s="64"/>
      <c r="B30" s="21">
        <v>0</v>
      </c>
      <c r="C30" s="21">
        <v>0</v>
      </c>
      <c r="D30" s="68"/>
      <c r="E30" s="55"/>
      <c r="F30" s="21">
        <v>0</v>
      </c>
      <c r="G30" s="55"/>
      <c r="H30" s="64"/>
      <c r="I30" s="21">
        <v>0</v>
      </c>
      <c r="J30" s="21">
        <v>0</v>
      </c>
      <c r="K30" s="68"/>
      <c r="L30" s="55"/>
      <c r="M30" s="21">
        <v>0</v>
      </c>
      <c r="N30" s="55"/>
    </row>
    <row r="31" spans="1:14" ht="18.75" x14ac:dyDescent="0.25">
      <c r="A31" s="64"/>
      <c r="B31" s="21">
        <v>0</v>
      </c>
      <c r="C31" s="21">
        <v>0</v>
      </c>
      <c r="D31" s="68"/>
      <c r="E31" s="55"/>
      <c r="F31" s="21">
        <v>0</v>
      </c>
      <c r="G31" s="55"/>
      <c r="H31" s="64"/>
      <c r="I31" s="21">
        <v>0</v>
      </c>
      <c r="J31" s="21">
        <v>0</v>
      </c>
      <c r="K31" s="68"/>
      <c r="L31" s="55"/>
      <c r="M31" s="21">
        <v>0</v>
      </c>
      <c r="N31" s="55"/>
    </row>
    <row r="32" spans="1:14" ht="18.75" x14ac:dyDescent="0.25">
      <c r="A32" s="64"/>
      <c r="B32" s="21">
        <v>0</v>
      </c>
      <c r="C32" s="21">
        <v>0</v>
      </c>
      <c r="D32" s="68"/>
      <c r="E32" s="55"/>
      <c r="F32" s="21"/>
      <c r="G32" s="55"/>
      <c r="H32" s="64"/>
      <c r="I32" s="21">
        <v>0</v>
      </c>
      <c r="J32" s="21">
        <v>0</v>
      </c>
      <c r="K32" s="68"/>
      <c r="L32" s="55"/>
      <c r="M32" s="21">
        <v>0</v>
      </c>
      <c r="N32" s="55"/>
    </row>
    <row r="33" spans="1:14" ht="18.75" x14ac:dyDescent="0.25">
      <c r="A33" s="64"/>
      <c r="B33" s="21">
        <v>0</v>
      </c>
      <c r="C33" s="21">
        <v>0</v>
      </c>
      <c r="D33" s="68"/>
      <c r="E33" s="55"/>
      <c r="F33" s="21">
        <v>0</v>
      </c>
      <c r="G33" s="55"/>
      <c r="H33" s="64"/>
      <c r="I33" s="21">
        <v>0</v>
      </c>
      <c r="J33" s="21">
        <v>0</v>
      </c>
      <c r="K33" s="68"/>
      <c r="L33" s="55"/>
      <c r="M33" s="21">
        <v>0</v>
      </c>
      <c r="N33" s="55"/>
    </row>
    <row r="34" spans="1:14" ht="18.75" x14ac:dyDescent="0.25">
      <c r="A34" s="64"/>
      <c r="B34" s="21">
        <v>0</v>
      </c>
      <c r="C34" s="21">
        <v>0</v>
      </c>
      <c r="D34" s="68"/>
      <c r="E34" s="55"/>
      <c r="F34" s="21">
        <v>0</v>
      </c>
      <c r="G34" s="55"/>
      <c r="H34" s="64"/>
      <c r="I34" s="21">
        <v>0</v>
      </c>
      <c r="J34" s="21">
        <v>0</v>
      </c>
      <c r="K34" s="68"/>
      <c r="L34" s="55"/>
      <c r="M34" s="21">
        <v>0</v>
      </c>
      <c r="N34" s="55"/>
    </row>
    <row r="35" spans="1:14" ht="18.75" x14ac:dyDescent="0.25">
      <c r="A35" s="64"/>
      <c r="B35" s="21">
        <v>0</v>
      </c>
      <c r="C35" s="21">
        <v>0</v>
      </c>
      <c r="D35" s="68"/>
      <c r="E35" s="55"/>
      <c r="F35" s="21">
        <v>0</v>
      </c>
      <c r="G35" s="55"/>
      <c r="H35" s="64"/>
      <c r="I35" s="21">
        <v>0</v>
      </c>
      <c r="J35" s="21">
        <v>0</v>
      </c>
      <c r="K35" s="68"/>
      <c r="L35" s="55"/>
      <c r="M35" s="21">
        <v>0</v>
      </c>
      <c r="N35" s="55"/>
    </row>
    <row r="36" spans="1:14" ht="18.75" x14ac:dyDescent="0.25">
      <c r="A36" s="64"/>
      <c r="B36" s="21">
        <v>0</v>
      </c>
      <c r="C36" s="21">
        <v>0</v>
      </c>
      <c r="D36" s="68"/>
      <c r="E36" s="55"/>
      <c r="F36" s="21">
        <v>0</v>
      </c>
      <c r="G36" s="55"/>
      <c r="H36" s="64"/>
      <c r="I36" s="21">
        <v>0</v>
      </c>
      <c r="J36" s="21">
        <v>0</v>
      </c>
      <c r="K36" s="68"/>
      <c r="L36" s="55"/>
      <c r="M36" s="21">
        <v>0</v>
      </c>
      <c r="N36" s="55"/>
    </row>
    <row r="37" spans="1:14" ht="18.75" x14ac:dyDescent="0.25">
      <c r="A37" s="64"/>
      <c r="B37" s="21">
        <v>0</v>
      </c>
      <c r="C37" s="21">
        <v>0</v>
      </c>
      <c r="D37" s="68"/>
      <c r="E37" s="55"/>
      <c r="F37" s="21">
        <v>0</v>
      </c>
      <c r="G37" s="55"/>
      <c r="H37" s="64"/>
      <c r="I37" s="21">
        <v>0</v>
      </c>
      <c r="J37" s="21">
        <v>0</v>
      </c>
      <c r="K37" s="68"/>
      <c r="L37" s="55"/>
      <c r="M37" s="21">
        <v>0</v>
      </c>
      <c r="N37" s="55"/>
    </row>
    <row r="38" spans="1:14" ht="18.75" x14ac:dyDescent="0.25">
      <c r="A38" s="64"/>
      <c r="B38" s="21">
        <v>0</v>
      </c>
      <c r="C38" s="21">
        <v>0</v>
      </c>
      <c r="D38" s="68"/>
      <c r="E38" s="55"/>
      <c r="F38" s="21">
        <v>0</v>
      </c>
      <c r="G38" s="55"/>
      <c r="H38" s="64"/>
      <c r="I38" s="21">
        <v>0</v>
      </c>
      <c r="J38" s="21">
        <v>0</v>
      </c>
      <c r="K38" s="68"/>
      <c r="L38" s="55"/>
      <c r="M38" s="21">
        <v>0</v>
      </c>
      <c r="N38" s="55"/>
    </row>
    <row r="39" spans="1:14" ht="18.75" x14ac:dyDescent="0.25">
      <c r="A39" s="64"/>
      <c r="B39" s="21">
        <v>0</v>
      </c>
      <c r="C39" s="21">
        <v>0</v>
      </c>
      <c r="D39" s="68"/>
      <c r="E39" s="55"/>
      <c r="F39" s="21">
        <v>0</v>
      </c>
      <c r="G39" s="55"/>
      <c r="H39" s="64"/>
      <c r="I39" s="21">
        <v>0</v>
      </c>
      <c r="J39" s="21">
        <v>0</v>
      </c>
      <c r="K39" s="68"/>
      <c r="L39" s="55"/>
      <c r="M39" s="21">
        <v>0</v>
      </c>
      <c r="N39" s="55"/>
    </row>
    <row r="40" spans="1:14" ht="18.75" x14ac:dyDescent="0.25">
      <c r="A40" s="64"/>
      <c r="B40" s="21">
        <v>0</v>
      </c>
      <c r="C40" s="21">
        <v>0</v>
      </c>
      <c r="D40" s="68"/>
      <c r="E40" s="55"/>
      <c r="F40" s="21">
        <v>0</v>
      </c>
      <c r="G40" s="55"/>
      <c r="H40" s="64"/>
      <c r="I40" s="21">
        <v>0</v>
      </c>
      <c r="J40" s="21">
        <v>0</v>
      </c>
      <c r="K40" s="68"/>
      <c r="L40" s="55"/>
      <c r="M40" s="21">
        <v>0</v>
      </c>
      <c r="N40" s="55"/>
    </row>
    <row r="41" spans="1:14" ht="18.75" x14ac:dyDescent="0.25">
      <c r="A41" s="64"/>
      <c r="B41" s="21">
        <v>0</v>
      </c>
      <c r="C41" s="21">
        <v>0</v>
      </c>
      <c r="D41" s="68"/>
      <c r="E41" s="55"/>
      <c r="F41" s="21">
        <v>0</v>
      </c>
      <c r="G41" s="55"/>
      <c r="H41" s="64"/>
      <c r="I41" s="21">
        <v>0</v>
      </c>
      <c r="J41" s="21">
        <v>0</v>
      </c>
      <c r="K41" s="68"/>
      <c r="L41" s="55"/>
      <c r="M41" s="21">
        <v>0</v>
      </c>
      <c r="N41" s="55"/>
    </row>
    <row r="42" spans="1:14" ht="18.75" x14ac:dyDescent="0.25">
      <c r="A42" s="64"/>
      <c r="B42" s="21">
        <v>0</v>
      </c>
      <c r="C42" s="21">
        <v>0</v>
      </c>
      <c r="D42" s="68"/>
      <c r="E42" s="55"/>
      <c r="F42" s="21">
        <v>0</v>
      </c>
      <c r="G42" s="55"/>
      <c r="H42" s="64"/>
      <c r="I42" s="21">
        <v>0</v>
      </c>
      <c r="J42" s="21">
        <v>0</v>
      </c>
      <c r="K42" s="68"/>
      <c r="L42" s="55"/>
      <c r="M42" s="21">
        <v>0</v>
      </c>
      <c r="N42" s="55"/>
    </row>
    <row r="43" spans="1:14" ht="18.75" x14ac:dyDescent="0.25">
      <c r="A43" s="64"/>
      <c r="B43" s="21">
        <v>0</v>
      </c>
      <c r="C43" s="21">
        <v>0</v>
      </c>
      <c r="D43" s="68"/>
      <c r="E43" s="55"/>
      <c r="F43" s="21">
        <v>0</v>
      </c>
      <c r="G43" s="55"/>
      <c r="H43" s="64"/>
      <c r="I43" s="21">
        <v>0</v>
      </c>
      <c r="J43" s="21">
        <v>0</v>
      </c>
      <c r="K43" s="68"/>
      <c r="L43" s="55"/>
      <c r="M43" s="21">
        <v>0</v>
      </c>
      <c r="N43" s="55"/>
    </row>
    <row r="44" spans="1:14" ht="18.75" x14ac:dyDescent="0.25">
      <c r="A44" s="64"/>
      <c r="B44" s="21">
        <v>0</v>
      </c>
      <c r="C44" s="21">
        <v>0</v>
      </c>
      <c r="D44" s="68"/>
      <c r="E44" s="55"/>
      <c r="F44" s="21">
        <v>0</v>
      </c>
      <c r="G44" s="55"/>
      <c r="H44" s="64"/>
      <c r="I44" s="21">
        <v>0</v>
      </c>
      <c r="J44" s="21">
        <v>0</v>
      </c>
      <c r="K44" s="68"/>
      <c r="L44" s="55"/>
      <c r="M44" s="21">
        <v>0</v>
      </c>
      <c r="N44" s="55"/>
    </row>
    <row r="45" spans="1:14" ht="18.75" x14ac:dyDescent="0.25">
      <c r="A45" s="64"/>
      <c r="B45" s="21">
        <v>0</v>
      </c>
      <c r="C45" s="21">
        <v>0</v>
      </c>
      <c r="D45" s="68"/>
      <c r="E45" s="55"/>
      <c r="F45" s="21">
        <v>0</v>
      </c>
      <c r="G45" s="55"/>
      <c r="H45" s="64"/>
      <c r="I45" s="21">
        <v>0</v>
      </c>
      <c r="J45" s="21">
        <v>0</v>
      </c>
      <c r="K45" s="68"/>
      <c r="L45" s="55"/>
      <c r="M45" s="21">
        <v>0</v>
      </c>
      <c r="N45" s="55"/>
    </row>
    <row r="46" spans="1:14" ht="18.75" x14ac:dyDescent="0.25">
      <c r="A46" s="64"/>
      <c r="B46" s="21">
        <v>0</v>
      </c>
      <c r="C46" s="21">
        <v>0</v>
      </c>
      <c r="D46" s="68"/>
      <c r="E46" s="55"/>
      <c r="F46" s="21">
        <v>0</v>
      </c>
      <c r="G46" s="55"/>
      <c r="H46" s="64"/>
      <c r="I46" s="21">
        <v>0</v>
      </c>
      <c r="J46" s="21">
        <v>0</v>
      </c>
      <c r="K46" s="68"/>
      <c r="L46" s="55"/>
      <c r="M46" s="21">
        <v>0</v>
      </c>
      <c r="N46" s="55"/>
    </row>
    <row r="47" spans="1:14" ht="18.75" x14ac:dyDescent="0.25">
      <c r="A47" s="64"/>
      <c r="B47" s="21">
        <v>0</v>
      </c>
      <c r="C47" s="21">
        <v>0</v>
      </c>
      <c r="D47" s="68"/>
      <c r="E47" s="55"/>
      <c r="F47" s="21">
        <v>0</v>
      </c>
      <c r="G47" s="55"/>
      <c r="H47" s="64"/>
      <c r="I47" s="21">
        <v>0</v>
      </c>
      <c r="J47" s="21">
        <v>0</v>
      </c>
      <c r="K47" s="68"/>
      <c r="L47" s="55"/>
      <c r="M47" s="21">
        <v>0</v>
      </c>
      <c r="N47" s="55"/>
    </row>
    <row r="48" spans="1:14" ht="18.75" x14ac:dyDescent="0.25">
      <c r="A48" s="64"/>
      <c r="B48" s="21">
        <v>0</v>
      </c>
      <c r="C48" s="21">
        <v>0</v>
      </c>
      <c r="D48" s="68"/>
      <c r="E48" s="55"/>
      <c r="F48" s="21">
        <v>0</v>
      </c>
      <c r="G48" s="55"/>
      <c r="H48" s="64"/>
      <c r="I48" s="21">
        <v>0</v>
      </c>
      <c r="J48" s="21">
        <v>0</v>
      </c>
      <c r="K48" s="68"/>
      <c r="L48" s="55"/>
      <c r="M48" s="21">
        <v>0</v>
      </c>
      <c r="N48" s="55"/>
    </row>
    <row r="49" spans="1:14" ht="18.75" x14ac:dyDescent="0.25">
      <c r="A49" s="64"/>
      <c r="B49" s="21">
        <v>0</v>
      </c>
      <c r="C49" s="21">
        <v>0</v>
      </c>
      <c r="D49" s="68"/>
      <c r="E49" s="55"/>
      <c r="F49" s="21">
        <v>0</v>
      </c>
      <c r="G49" s="55"/>
      <c r="H49" s="64"/>
      <c r="I49" s="21">
        <v>0</v>
      </c>
      <c r="J49" s="21">
        <v>0</v>
      </c>
      <c r="K49" s="68"/>
      <c r="L49" s="55"/>
      <c r="M49" s="21">
        <v>0</v>
      </c>
      <c r="N49" s="55"/>
    </row>
    <row r="50" spans="1:14" ht="18.75" x14ac:dyDescent="0.25">
      <c r="A50" s="64"/>
      <c r="B50" s="21">
        <v>0</v>
      </c>
      <c r="C50" s="21">
        <v>0</v>
      </c>
      <c r="D50" s="68"/>
      <c r="E50" s="55"/>
      <c r="F50" s="21">
        <v>0</v>
      </c>
      <c r="G50" s="55"/>
      <c r="H50" s="64"/>
      <c r="I50" s="21">
        <v>0</v>
      </c>
      <c r="J50" s="21">
        <v>0</v>
      </c>
      <c r="K50" s="68"/>
      <c r="L50" s="55"/>
      <c r="M50" s="21">
        <v>0</v>
      </c>
      <c r="N50" s="55"/>
    </row>
    <row r="51" spans="1:14" ht="18.75" x14ac:dyDescent="0.25">
      <c r="A51" s="64"/>
      <c r="B51" s="21">
        <v>0</v>
      </c>
      <c r="C51" s="21">
        <v>0</v>
      </c>
      <c r="D51" s="68"/>
      <c r="E51" s="55"/>
      <c r="F51" s="21">
        <v>0</v>
      </c>
      <c r="G51" s="55"/>
      <c r="H51" s="64"/>
      <c r="I51" s="21">
        <v>0</v>
      </c>
      <c r="J51" s="21">
        <v>0</v>
      </c>
      <c r="K51" s="68"/>
      <c r="L51" s="55"/>
      <c r="M51" s="21">
        <v>0</v>
      </c>
      <c r="N51" s="55"/>
    </row>
    <row r="52" spans="1:14" ht="18.75" x14ac:dyDescent="0.25">
      <c r="A52" s="64"/>
      <c r="B52" s="21">
        <v>0</v>
      </c>
      <c r="C52" s="21">
        <v>0</v>
      </c>
      <c r="D52" s="68"/>
      <c r="E52" s="55"/>
      <c r="F52" s="21">
        <v>0</v>
      </c>
      <c r="G52" s="55"/>
      <c r="H52" s="64"/>
      <c r="I52" s="21">
        <v>0</v>
      </c>
      <c r="J52" s="21">
        <v>0</v>
      </c>
      <c r="K52" s="68"/>
      <c r="L52" s="55"/>
      <c r="M52" s="21">
        <v>0</v>
      </c>
      <c r="N52" s="55"/>
    </row>
    <row r="53" spans="1:14" ht="18.75" x14ac:dyDescent="0.25">
      <c r="A53" s="64"/>
      <c r="B53" s="21">
        <v>0</v>
      </c>
      <c r="C53" s="21">
        <v>0</v>
      </c>
      <c r="D53" s="68"/>
      <c r="E53" s="55"/>
      <c r="F53" s="21">
        <v>0</v>
      </c>
      <c r="G53" s="55"/>
      <c r="H53" s="64"/>
      <c r="I53" s="21">
        <v>0</v>
      </c>
      <c r="J53" s="21">
        <v>0</v>
      </c>
      <c r="K53" s="68"/>
      <c r="L53" s="55"/>
      <c r="M53" s="21">
        <v>0</v>
      </c>
      <c r="N53" s="55"/>
    </row>
    <row r="54" spans="1:14" ht="18.75" x14ac:dyDescent="0.25">
      <c r="A54" s="64"/>
      <c r="B54" s="21">
        <v>0</v>
      </c>
      <c r="C54" s="21">
        <v>0</v>
      </c>
      <c r="D54" s="68"/>
      <c r="E54" s="55"/>
      <c r="F54" s="21">
        <v>0</v>
      </c>
      <c r="G54" s="55"/>
      <c r="H54" s="64"/>
      <c r="I54" s="21">
        <v>0</v>
      </c>
      <c r="J54" s="21">
        <v>0</v>
      </c>
      <c r="K54" s="68"/>
      <c r="L54" s="55"/>
      <c r="M54" s="21">
        <v>0</v>
      </c>
      <c r="N54" s="55"/>
    </row>
    <row r="55" spans="1:14" ht="18.75" x14ac:dyDescent="0.25">
      <c r="A55" s="64"/>
      <c r="B55" s="21">
        <v>0</v>
      </c>
      <c r="C55" s="21">
        <v>0</v>
      </c>
      <c r="D55" s="68"/>
      <c r="E55" s="55"/>
      <c r="F55" s="21">
        <v>0</v>
      </c>
      <c r="G55" s="55"/>
      <c r="H55" s="64"/>
      <c r="I55" s="21">
        <v>0</v>
      </c>
      <c r="J55" s="21">
        <v>0</v>
      </c>
      <c r="K55" s="68"/>
      <c r="L55" s="55"/>
      <c r="M55" s="21">
        <v>0</v>
      </c>
      <c r="N55" s="55"/>
    </row>
    <row r="56" spans="1:14" ht="18.75" x14ac:dyDescent="0.25">
      <c r="A56" s="64"/>
      <c r="B56" s="21">
        <v>0</v>
      </c>
      <c r="C56" s="21">
        <v>0</v>
      </c>
      <c r="D56" s="68"/>
      <c r="E56" s="55"/>
      <c r="F56" s="21">
        <v>0</v>
      </c>
      <c r="G56" s="55"/>
      <c r="H56" s="64"/>
      <c r="I56" s="21">
        <v>0</v>
      </c>
      <c r="J56" s="21">
        <v>0</v>
      </c>
      <c r="K56" s="68"/>
      <c r="L56" s="55"/>
      <c r="M56" s="21">
        <v>0</v>
      </c>
      <c r="N56" s="55"/>
    </row>
    <row r="57" spans="1:14" ht="18.75" x14ac:dyDescent="0.25">
      <c r="A57" s="64"/>
      <c r="B57" s="21">
        <v>0</v>
      </c>
      <c r="C57" s="21">
        <v>0</v>
      </c>
      <c r="D57" s="68"/>
      <c r="E57" s="55"/>
      <c r="F57" s="21">
        <v>0</v>
      </c>
      <c r="G57" s="55"/>
      <c r="H57" s="64"/>
      <c r="I57" s="21">
        <v>0</v>
      </c>
      <c r="J57" s="21">
        <v>0</v>
      </c>
      <c r="K57" s="68"/>
      <c r="L57" s="55"/>
      <c r="M57" s="21">
        <v>0</v>
      </c>
      <c r="N57" s="55"/>
    </row>
    <row r="58" spans="1:14" ht="18.75" x14ac:dyDescent="0.25">
      <c r="A58" s="64"/>
      <c r="B58" s="21">
        <v>0</v>
      </c>
      <c r="C58" s="21">
        <v>0</v>
      </c>
      <c r="D58" s="68"/>
      <c r="E58" s="55"/>
      <c r="F58" s="21">
        <v>0</v>
      </c>
      <c r="G58" s="55"/>
      <c r="H58" s="64"/>
      <c r="I58" s="21">
        <v>0</v>
      </c>
      <c r="J58" s="21">
        <v>0</v>
      </c>
      <c r="K58" s="68"/>
      <c r="L58" s="55"/>
      <c r="M58" s="21">
        <v>0</v>
      </c>
      <c r="N58" s="55"/>
    </row>
    <row r="59" spans="1:14" ht="18.75" x14ac:dyDescent="0.25">
      <c r="A59" s="64"/>
      <c r="B59" s="21">
        <v>0</v>
      </c>
      <c r="C59" s="21">
        <v>0</v>
      </c>
      <c r="D59" s="68"/>
      <c r="E59" s="55"/>
      <c r="F59" s="21">
        <v>0</v>
      </c>
      <c r="G59" s="55"/>
      <c r="H59" s="64"/>
      <c r="I59" s="21">
        <v>0</v>
      </c>
      <c r="J59" s="21">
        <v>0</v>
      </c>
      <c r="K59" s="68"/>
      <c r="L59" s="55"/>
      <c r="M59" s="21">
        <v>0</v>
      </c>
      <c r="N59" s="55"/>
    </row>
    <row r="60" spans="1:14" ht="18.75" x14ac:dyDescent="0.25">
      <c r="A60" s="64"/>
      <c r="B60" s="21">
        <v>0</v>
      </c>
      <c r="C60" s="21">
        <v>0</v>
      </c>
      <c r="D60" s="68"/>
      <c r="E60" s="55"/>
      <c r="F60" s="21">
        <v>0</v>
      </c>
      <c r="G60" s="55"/>
      <c r="H60" s="64"/>
      <c r="I60" s="21">
        <v>0</v>
      </c>
      <c r="J60" s="21">
        <v>0</v>
      </c>
      <c r="K60" s="68"/>
      <c r="L60" s="55"/>
      <c r="M60" s="21">
        <v>0</v>
      </c>
      <c r="N60" s="55"/>
    </row>
    <row r="61" spans="1:14" ht="18.75" x14ac:dyDescent="0.25">
      <c r="A61" s="64"/>
      <c r="B61" s="21">
        <v>0</v>
      </c>
      <c r="C61" s="21">
        <v>0</v>
      </c>
      <c r="D61" s="68"/>
      <c r="E61" s="55"/>
      <c r="F61" s="21">
        <v>0</v>
      </c>
      <c r="G61" s="55"/>
      <c r="H61" s="64"/>
      <c r="I61" s="21">
        <v>0</v>
      </c>
      <c r="J61" s="21">
        <v>0</v>
      </c>
      <c r="K61" s="68"/>
      <c r="L61" s="55"/>
      <c r="M61" s="21">
        <v>0</v>
      </c>
      <c r="N61" s="55"/>
    </row>
    <row r="62" spans="1:14" ht="18.75" x14ac:dyDescent="0.25">
      <c r="A62" s="64"/>
      <c r="B62" s="21">
        <v>0</v>
      </c>
      <c r="C62" s="21">
        <v>0</v>
      </c>
      <c r="D62" s="68"/>
      <c r="E62" s="55"/>
      <c r="F62" s="21">
        <v>0</v>
      </c>
      <c r="G62" s="55"/>
      <c r="H62" s="64"/>
      <c r="I62" s="21">
        <v>0</v>
      </c>
      <c r="J62" s="21">
        <v>0</v>
      </c>
      <c r="K62" s="68"/>
      <c r="L62" s="55"/>
      <c r="M62" s="21">
        <v>0</v>
      </c>
      <c r="N62" s="55"/>
    </row>
    <row r="63" spans="1:14" ht="18.75" x14ac:dyDescent="0.25">
      <c r="A63" s="64"/>
      <c r="B63" s="21">
        <v>0</v>
      </c>
      <c r="C63" s="21">
        <v>0</v>
      </c>
      <c r="D63" s="68"/>
      <c r="E63" s="55"/>
      <c r="F63" s="21">
        <v>0</v>
      </c>
      <c r="G63" s="55"/>
      <c r="H63" s="64"/>
      <c r="I63" s="21">
        <v>0</v>
      </c>
      <c r="J63" s="21">
        <v>0</v>
      </c>
      <c r="K63" s="68"/>
      <c r="L63" s="55"/>
      <c r="M63" s="21">
        <v>0</v>
      </c>
      <c r="N63" s="55"/>
    </row>
    <row r="64" spans="1:14" ht="18.75" x14ac:dyDescent="0.25">
      <c r="A64" s="64"/>
      <c r="B64" s="21">
        <v>0</v>
      </c>
      <c r="C64" s="21">
        <v>0</v>
      </c>
      <c r="D64" s="68"/>
      <c r="E64" s="55"/>
      <c r="F64" s="21">
        <v>0</v>
      </c>
      <c r="G64" s="55"/>
      <c r="H64" s="64"/>
      <c r="I64" s="21">
        <v>0</v>
      </c>
      <c r="J64" s="21">
        <v>0</v>
      </c>
      <c r="K64" s="68"/>
      <c r="L64" s="55"/>
      <c r="M64" s="21">
        <v>0</v>
      </c>
      <c r="N64" s="55"/>
    </row>
    <row r="65" spans="1:14" ht="18.75" x14ac:dyDescent="0.25">
      <c r="A65" s="64"/>
      <c r="B65" s="21">
        <v>0</v>
      </c>
      <c r="C65" s="21">
        <v>0</v>
      </c>
      <c r="D65" s="68"/>
      <c r="E65" s="55"/>
      <c r="F65" s="21">
        <v>0</v>
      </c>
      <c r="G65" s="55"/>
      <c r="H65" s="64"/>
      <c r="I65" s="21">
        <v>0</v>
      </c>
      <c r="J65" s="21">
        <v>0</v>
      </c>
      <c r="K65" s="68"/>
      <c r="L65" s="55"/>
      <c r="M65" s="21">
        <v>0</v>
      </c>
      <c r="N65" s="55"/>
    </row>
    <row r="66" spans="1:14" ht="18.75" x14ac:dyDescent="0.25">
      <c r="A66" s="64"/>
      <c r="B66" s="21">
        <v>0</v>
      </c>
      <c r="C66" s="21">
        <v>0</v>
      </c>
      <c r="D66" s="68"/>
      <c r="E66" s="55"/>
      <c r="F66" s="21">
        <v>0</v>
      </c>
      <c r="G66" s="55"/>
      <c r="H66" s="64"/>
      <c r="I66" s="21">
        <v>0</v>
      </c>
      <c r="J66" s="21">
        <v>0</v>
      </c>
      <c r="K66" s="68"/>
      <c r="L66" s="55"/>
      <c r="M66" s="21">
        <v>0</v>
      </c>
      <c r="N66" s="55"/>
    </row>
    <row r="67" spans="1:14" ht="18.75" x14ac:dyDescent="0.25">
      <c r="A67" s="64"/>
      <c r="B67" s="21">
        <v>0</v>
      </c>
      <c r="C67" s="21">
        <v>0</v>
      </c>
      <c r="D67" s="68"/>
      <c r="E67" s="55"/>
      <c r="F67" s="21">
        <v>0</v>
      </c>
      <c r="G67" s="55"/>
      <c r="H67" s="64"/>
      <c r="I67" s="21">
        <v>0</v>
      </c>
      <c r="J67" s="21">
        <v>0</v>
      </c>
      <c r="K67" s="68"/>
      <c r="L67" s="55"/>
      <c r="M67" s="21">
        <v>0</v>
      </c>
      <c r="N67" s="55"/>
    </row>
    <row r="68" spans="1:14" ht="18.75" x14ac:dyDescent="0.25">
      <c r="A68" s="64"/>
      <c r="B68" s="21">
        <v>0</v>
      </c>
      <c r="C68" s="21">
        <v>0</v>
      </c>
      <c r="D68" s="68"/>
      <c r="E68" s="55"/>
      <c r="F68" s="21">
        <v>0</v>
      </c>
      <c r="G68" s="55"/>
      <c r="H68" s="64"/>
      <c r="I68" s="21">
        <v>0</v>
      </c>
      <c r="J68" s="21">
        <v>0</v>
      </c>
      <c r="K68" s="68"/>
      <c r="L68" s="55"/>
      <c r="M68" s="21">
        <v>0</v>
      </c>
      <c r="N68" s="55"/>
    </row>
    <row r="69" spans="1:14" ht="18.75" x14ac:dyDescent="0.25">
      <c r="A69" s="64"/>
      <c r="B69" s="21">
        <v>0</v>
      </c>
      <c r="C69" s="21">
        <v>0</v>
      </c>
      <c r="D69" s="68"/>
      <c r="E69" s="55"/>
      <c r="F69" s="21">
        <v>0</v>
      </c>
      <c r="G69" s="55"/>
      <c r="H69" s="64"/>
      <c r="I69" s="21">
        <v>0</v>
      </c>
      <c r="J69" s="21">
        <v>0</v>
      </c>
      <c r="K69" s="68"/>
      <c r="L69" s="55"/>
      <c r="M69" s="21">
        <v>0</v>
      </c>
      <c r="N69" s="55"/>
    </row>
    <row r="70" spans="1:14" ht="18.75" x14ac:dyDescent="0.25">
      <c r="A70" s="57"/>
      <c r="B70" s="21">
        <v>0</v>
      </c>
      <c r="C70" s="21">
        <v>0</v>
      </c>
      <c r="D70" s="68"/>
      <c r="E70" s="55"/>
      <c r="F70" s="21">
        <v>0</v>
      </c>
      <c r="G70" s="55"/>
      <c r="H70" s="64"/>
      <c r="I70" s="21">
        <v>0</v>
      </c>
      <c r="J70" s="21">
        <v>0</v>
      </c>
      <c r="K70" s="68"/>
      <c r="L70" s="55"/>
      <c r="M70" s="21">
        <v>0</v>
      </c>
      <c r="N70" s="55"/>
    </row>
    <row r="71" spans="1:14" ht="18.75" x14ac:dyDescent="0.25">
      <c r="A71" s="57"/>
      <c r="B71" s="21">
        <v>0</v>
      </c>
      <c r="C71" s="21">
        <v>0</v>
      </c>
      <c r="D71" s="68"/>
      <c r="E71" s="55"/>
      <c r="F71" s="21">
        <v>0</v>
      </c>
      <c r="G71" s="55"/>
      <c r="H71" s="64"/>
      <c r="I71" s="21">
        <v>0</v>
      </c>
      <c r="J71" s="21">
        <v>0</v>
      </c>
      <c r="K71" s="68"/>
      <c r="L71" s="55"/>
      <c r="M71" s="21">
        <v>0</v>
      </c>
      <c r="N71" s="55"/>
    </row>
    <row r="72" spans="1:14" ht="18.75" x14ac:dyDescent="0.25">
      <c r="A72" s="57"/>
      <c r="B72" s="21">
        <v>0</v>
      </c>
      <c r="C72" s="21">
        <v>0</v>
      </c>
      <c r="D72" s="68"/>
      <c r="E72" s="55"/>
      <c r="F72" s="21">
        <v>0</v>
      </c>
      <c r="G72" s="55"/>
      <c r="H72" s="64"/>
      <c r="I72" s="21">
        <v>0</v>
      </c>
      <c r="J72" s="21">
        <v>0</v>
      </c>
      <c r="K72" s="68"/>
      <c r="L72" s="55"/>
      <c r="M72" s="21">
        <v>0</v>
      </c>
      <c r="N72" s="55"/>
    </row>
    <row r="73" spans="1:14" ht="18.75" x14ac:dyDescent="0.25">
      <c r="A73" s="57"/>
      <c r="B73" s="21">
        <v>0</v>
      </c>
      <c r="C73" s="21">
        <v>0</v>
      </c>
      <c r="D73" s="68"/>
      <c r="E73" s="55"/>
      <c r="F73" s="21">
        <v>0</v>
      </c>
      <c r="G73" s="55"/>
      <c r="H73" s="64"/>
      <c r="I73" s="21">
        <v>0</v>
      </c>
      <c r="J73" s="21">
        <v>0</v>
      </c>
      <c r="K73" s="68"/>
      <c r="L73" s="55"/>
      <c r="M73" s="21">
        <v>0</v>
      </c>
      <c r="N73" s="55"/>
    </row>
    <row r="74" spans="1:14" ht="18.75" x14ac:dyDescent="0.25">
      <c r="A74" s="57"/>
      <c r="B74" s="21">
        <v>0</v>
      </c>
      <c r="C74" s="21">
        <v>0</v>
      </c>
      <c r="D74" s="68"/>
      <c r="E74" s="55"/>
      <c r="F74" s="21">
        <v>0</v>
      </c>
      <c r="G74" s="55"/>
      <c r="H74" s="64"/>
      <c r="I74" s="21">
        <v>0</v>
      </c>
      <c r="J74" s="21">
        <v>0</v>
      </c>
      <c r="K74" s="68"/>
      <c r="L74" s="55"/>
      <c r="M74" s="21">
        <v>0</v>
      </c>
      <c r="N74" s="55"/>
    </row>
    <row r="75" spans="1:14" ht="18.75" x14ac:dyDescent="0.25">
      <c r="A75" s="57"/>
      <c r="B75" s="21">
        <v>0</v>
      </c>
      <c r="C75" s="21">
        <v>0</v>
      </c>
      <c r="D75" s="68"/>
      <c r="E75" s="55"/>
      <c r="F75" s="21">
        <v>0</v>
      </c>
      <c r="G75" s="55"/>
      <c r="H75" s="64"/>
      <c r="I75" s="21">
        <v>0</v>
      </c>
      <c r="J75" s="21">
        <v>0</v>
      </c>
      <c r="K75" s="68"/>
      <c r="L75" s="55"/>
      <c r="M75" s="21">
        <v>0</v>
      </c>
      <c r="N75" s="55"/>
    </row>
    <row r="76" spans="1:14" ht="18.75" x14ac:dyDescent="0.25">
      <c r="A76" s="57"/>
      <c r="B76" s="21">
        <v>0</v>
      </c>
      <c r="C76" s="21">
        <v>0</v>
      </c>
      <c r="D76" s="68"/>
      <c r="E76" s="55"/>
      <c r="F76" s="21">
        <v>0</v>
      </c>
      <c r="G76" s="55"/>
      <c r="H76" s="64"/>
      <c r="I76" s="21">
        <v>0</v>
      </c>
      <c r="J76" s="21">
        <v>0</v>
      </c>
      <c r="K76" s="68"/>
      <c r="L76" s="55"/>
      <c r="M76" s="21">
        <v>0</v>
      </c>
      <c r="N76" s="55"/>
    </row>
    <row r="77" spans="1:14" ht="18.75" x14ac:dyDescent="0.25">
      <c r="A77" s="57"/>
      <c r="B77" s="21">
        <v>0</v>
      </c>
      <c r="C77" s="21">
        <v>0</v>
      </c>
      <c r="D77" s="68"/>
      <c r="E77" s="55"/>
      <c r="F77" s="21">
        <v>0</v>
      </c>
      <c r="G77" s="55"/>
      <c r="H77" s="64"/>
      <c r="I77" s="21">
        <v>0</v>
      </c>
      <c r="J77" s="21">
        <v>0</v>
      </c>
      <c r="K77" s="68"/>
      <c r="L77" s="55"/>
      <c r="M77" s="21">
        <v>0</v>
      </c>
      <c r="N77" s="55"/>
    </row>
    <row r="78" spans="1:14" ht="18.75" x14ac:dyDescent="0.25">
      <c r="A78" s="57"/>
      <c r="B78" s="21">
        <v>0</v>
      </c>
      <c r="C78" s="21">
        <v>0</v>
      </c>
      <c r="D78" s="68"/>
      <c r="E78" s="55"/>
      <c r="F78" s="21">
        <v>0</v>
      </c>
      <c r="G78" s="55"/>
      <c r="H78" s="64"/>
      <c r="I78" s="21">
        <v>0</v>
      </c>
      <c r="J78" s="21">
        <v>0</v>
      </c>
      <c r="K78" s="68"/>
      <c r="L78" s="55"/>
      <c r="M78" s="21">
        <v>0</v>
      </c>
      <c r="N78" s="55"/>
    </row>
    <row r="79" spans="1:14" ht="18.75" x14ac:dyDescent="0.25">
      <c r="A79" s="57"/>
      <c r="B79" s="21">
        <v>0</v>
      </c>
      <c r="C79" s="21">
        <v>0</v>
      </c>
      <c r="D79" s="68"/>
      <c r="E79" s="55"/>
      <c r="F79" s="21">
        <v>0</v>
      </c>
      <c r="G79" s="55"/>
      <c r="H79" s="64"/>
      <c r="I79" s="21">
        <v>0</v>
      </c>
      <c r="J79" s="21">
        <v>0</v>
      </c>
      <c r="K79" s="68"/>
      <c r="L79" s="55"/>
      <c r="M79" s="21">
        <v>0</v>
      </c>
      <c r="N79" s="55"/>
    </row>
    <row r="80" spans="1:14" ht="18.75" x14ac:dyDescent="0.25">
      <c r="A80" s="57"/>
      <c r="B80" s="21">
        <v>0</v>
      </c>
      <c r="C80" s="21">
        <v>0</v>
      </c>
      <c r="D80" s="68"/>
      <c r="E80" s="55"/>
      <c r="F80" s="21">
        <v>0</v>
      </c>
      <c r="G80" s="55"/>
      <c r="H80" s="64"/>
      <c r="I80" s="21">
        <v>0</v>
      </c>
      <c r="J80" s="21">
        <v>0</v>
      </c>
      <c r="K80" s="68"/>
      <c r="L80" s="55"/>
      <c r="M80" s="21">
        <v>0</v>
      </c>
      <c r="N80" s="55"/>
    </row>
    <row r="81" spans="1:14" ht="18.75" x14ac:dyDescent="0.25">
      <c r="A81" s="57"/>
      <c r="B81" s="21">
        <v>0</v>
      </c>
      <c r="C81" s="21">
        <v>0</v>
      </c>
      <c r="D81" s="68"/>
      <c r="E81" s="55"/>
      <c r="F81" s="21">
        <v>0</v>
      </c>
      <c r="G81" s="55"/>
      <c r="H81" s="64"/>
      <c r="I81" s="21">
        <v>0</v>
      </c>
      <c r="J81" s="21">
        <v>0</v>
      </c>
      <c r="K81" s="68"/>
      <c r="L81" s="55"/>
      <c r="M81" s="21">
        <v>0</v>
      </c>
      <c r="N81" s="55"/>
    </row>
    <row r="82" spans="1:14" ht="18.75" x14ac:dyDescent="0.25">
      <c r="A82" s="57"/>
      <c r="B82" s="21">
        <v>0</v>
      </c>
      <c r="C82" s="21">
        <v>0</v>
      </c>
      <c r="D82" s="68"/>
      <c r="E82" s="55"/>
      <c r="F82" s="21">
        <v>0</v>
      </c>
      <c r="G82" s="55"/>
      <c r="H82" s="64"/>
      <c r="I82" s="21">
        <v>0</v>
      </c>
      <c r="J82" s="21">
        <v>0</v>
      </c>
      <c r="K82" s="68"/>
      <c r="L82" s="55"/>
      <c r="M82" s="21">
        <v>0</v>
      </c>
      <c r="N82" s="55"/>
    </row>
    <row r="83" spans="1:14" ht="18.75" x14ac:dyDescent="0.25">
      <c r="A83" s="57"/>
      <c r="B83" s="21">
        <v>0</v>
      </c>
      <c r="C83" s="21">
        <v>0</v>
      </c>
      <c r="D83" s="68"/>
      <c r="E83" s="55"/>
      <c r="F83" s="21">
        <v>0</v>
      </c>
      <c r="G83" s="55"/>
      <c r="H83" s="64"/>
      <c r="I83" s="21">
        <v>0</v>
      </c>
      <c r="J83" s="21">
        <v>0</v>
      </c>
      <c r="K83" s="68"/>
      <c r="L83" s="55"/>
      <c r="M83" s="21">
        <v>0</v>
      </c>
      <c r="N83" s="55"/>
    </row>
    <row r="84" spans="1:14" ht="18.75" x14ac:dyDescent="0.25">
      <c r="A84" s="57"/>
      <c r="B84" s="21">
        <v>0</v>
      </c>
      <c r="C84" s="21">
        <v>0</v>
      </c>
      <c r="D84" s="68"/>
      <c r="E84" s="55"/>
      <c r="F84" s="21">
        <v>0</v>
      </c>
      <c r="G84" s="55"/>
      <c r="H84" s="64"/>
      <c r="I84" s="21">
        <v>0</v>
      </c>
      <c r="J84" s="21">
        <v>0</v>
      </c>
      <c r="K84" s="68"/>
      <c r="L84" s="55"/>
      <c r="M84" s="21">
        <v>0</v>
      </c>
      <c r="N84" s="55"/>
    </row>
    <row r="85" spans="1:14" ht="18.75" x14ac:dyDescent="0.25">
      <c r="A85" s="57"/>
      <c r="B85" s="21">
        <v>0</v>
      </c>
      <c r="C85" s="21">
        <v>0</v>
      </c>
      <c r="D85" s="68"/>
      <c r="E85" s="55"/>
      <c r="F85" s="21">
        <v>0</v>
      </c>
      <c r="G85" s="55"/>
      <c r="H85" s="64"/>
      <c r="I85" s="21">
        <v>0</v>
      </c>
      <c r="J85" s="21">
        <v>0</v>
      </c>
      <c r="K85" s="68"/>
      <c r="L85" s="55"/>
      <c r="M85" s="21">
        <v>0</v>
      </c>
      <c r="N85" s="55"/>
    </row>
    <row r="86" spans="1:14" ht="18.75" x14ac:dyDescent="0.25">
      <c r="A86" s="57"/>
      <c r="B86" s="21">
        <v>0</v>
      </c>
      <c r="C86" s="21">
        <v>0</v>
      </c>
      <c r="D86" s="68"/>
      <c r="E86" s="55"/>
      <c r="F86" s="21">
        <v>0</v>
      </c>
      <c r="G86" s="55"/>
      <c r="H86" s="64"/>
      <c r="I86" s="21">
        <v>0</v>
      </c>
      <c r="J86" s="21">
        <v>0</v>
      </c>
      <c r="K86" s="68"/>
      <c r="L86" s="55"/>
      <c r="M86" s="21">
        <v>0</v>
      </c>
      <c r="N86" s="55"/>
    </row>
    <row r="87" spans="1:14" ht="18.75" x14ac:dyDescent="0.25">
      <c r="A87" s="57"/>
      <c r="B87" s="21">
        <v>0</v>
      </c>
      <c r="C87" s="21">
        <v>0</v>
      </c>
      <c r="D87" s="68"/>
      <c r="E87" s="55"/>
      <c r="F87" s="21">
        <v>0</v>
      </c>
      <c r="G87" s="55"/>
      <c r="H87" s="64"/>
      <c r="I87" s="21">
        <v>0</v>
      </c>
      <c r="J87" s="21">
        <v>0</v>
      </c>
      <c r="K87" s="68"/>
      <c r="L87" s="55"/>
      <c r="M87" s="21">
        <v>0</v>
      </c>
      <c r="N87" s="55"/>
    </row>
    <row r="88" spans="1:14" ht="18.75" x14ac:dyDescent="0.25">
      <c r="A88" s="57"/>
      <c r="B88" s="21">
        <v>0</v>
      </c>
      <c r="C88" s="21">
        <v>0</v>
      </c>
      <c r="D88" s="68"/>
      <c r="E88" s="55"/>
      <c r="F88" s="21">
        <v>0</v>
      </c>
      <c r="G88" s="55"/>
      <c r="H88" s="64"/>
      <c r="I88" s="21">
        <v>0</v>
      </c>
      <c r="J88" s="21">
        <v>0</v>
      </c>
      <c r="K88" s="68"/>
      <c r="L88" s="55"/>
      <c r="M88" s="21">
        <v>0</v>
      </c>
      <c r="N88" s="55"/>
    </row>
    <row r="89" spans="1:14" ht="18.75" x14ac:dyDescent="0.25">
      <c r="A89" s="57"/>
      <c r="B89" s="21">
        <v>0</v>
      </c>
      <c r="C89" s="21">
        <v>0</v>
      </c>
      <c r="D89" s="68"/>
      <c r="E89" s="55"/>
      <c r="F89" s="21">
        <v>0</v>
      </c>
      <c r="G89" s="55"/>
      <c r="H89" s="64"/>
      <c r="I89" s="21">
        <v>0</v>
      </c>
      <c r="J89" s="21">
        <v>0</v>
      </c>
      <c r="K89" s="68"/>
      <c r="L89" s="55"/>
      <c r="M89" s="21">
        <v>0</v>
      </c>
      <c r="N89" s="55"/>
    </row>
    <row r="90" spans="1:14" ht="18.75" x14ac:dyDescent="0.25">
      <c r="A90" s="57"/>
      <c r="B90" s="21">
        <v>0</v>
      </c>
      <c r="C90" s="21">
        <v>0</v>
      </c>
      <c r="D90" s="68"/>
      <c r="E90" s="55"/>
      <c r="F90" s="21">
        <v>0</v>
      </c>
      <c r="G90" s="55"/>
      <c r="H90" s="64"/>
      <c r="I90" s="21">
        <v>0</v>
      </c>
      <c r="J90" s="21">
        <v>0</v>
      </c>
      <c r="K90" s="68"/>
      <c r="L90" s="55"/>
      <c r="M90" s="21">
        <v>0</v>
      </c>
      <c r="N90" s="55"/>
    </row>
    <row r="91" spans="1:14" ht="18.75" x14ac:dyDescent="0.25">
      <c r="A91" s="57"/>
      <c r="B91" s="21">
        <v>0</v>
      </c>
      <c r="C91" s="21">
        <v>0</v>
      </c>
      <c r="D91" s="68"/>
      <c r="E91" s="55"/>
      <c r="F91" s="21">
        <v>0</v>
      </c>
      <c r="G91" s="55"/>
      <c r="H91" s="64"/>
      <c r="I91" s="21">
        <v>0</v>
      </c>
      <c r="J91" s="21">
        <v>0</v>
      </c>
      <c r="K91" s="68"/>
      <c r="L91" s="55"/>
      <c r="M91" s="21">
        <v>0</v>
      </c>
      <c r="N91" s="55"/>
    </row>
    <row r="92" spans="1:14" ht="18.75" x14ac:dyDescent="0.25">
      <c r="A92" s="57"/>
      <c r="B92" s="21">
        <v>0</v>
      </c>
      <c r="C92" s="21">
        <v>0</v>
      </c>
      <c r="D92" s="68"/>
      <c r="E92" s="55"/>
      <c r="F92" s="21">
        <v>0</v>
      </c>
      <c r="G92" s="55"/>
      <c r="H92" s="64"/>
      <c r="I92" s="21">
        <v>0</v>
      </c>
      <c r="J92" s="21">
        <v>0</v>
      </c>
      <c r="K92" s="68"/>
      <c r="L92" s="55"/>
      <c r="M92" s="21">
        <v>0</v>
      </c>
      <c r="N92" s="55"/>
    </row>
    <row r="93" spans="1:14" ht="18.75" x14ac:dyDescent="0.25">
      <c r="A93" s="57"/>
      <c r="B93" s="21">
        <v>0</v>
      </c>
      <c r="C93" s="21">
        <v>0</v>
      </c>
      <c r="D93" s="68"/>
      <c r="E93" s="55"/>
      <c r="F93" s="21">
        <v>0</v>
      </c>
      <c r="G93" s="55"/>
      <c r="H93" s="64"/>
      <c r="I93" s="21">
        <v>0</v>
      </c>
      <c r="J93" s="21">
        <v>0</v>
      </c>
      <c r="K93" s="68"/>
      <c r="L93" s="55"/>
      <c r="M93" s="21">
        <v>0</v>
      </c>
      <c r="N93" s="55"/>
    </row>
    <row r="94" spans="1:14" ht="18.75" x14ac:dyDescent="0.25">
      <c r="A94" s="57"/>
      <c r="B94" s="21">
        <v>0</v>
      </c>
      <c r="C94" s="21">
        <v>0</v>
      </c>
      <c r="D94" s="68"/>
      <c r="E94" s="55"/>
      <c r="F94" s="21">
        <v>0</v>
      </c>
      <c r="G94" s="55"/>
      <c r="H94" s="64"/>
      <c r="I94" s="21">
        <v>0</v>
      </c>
      <c r="J94" s="21">
        <v>0</v>
      </c>
      <c r="K94" s="68"/>
      <c r="L94" s="55"/>
      <c r="M94" s="21">
        <v>0</v>
      </c>
      <c r="N94" s="55"/>
    </row>
    <row r="95" spans="1:14" ht="18.75" x14ac:dyDescent="0.25">
      <c r="A95" s="57"/>
      <c r="B95" s="21">
        <v>0</v>
      </c>
      <c r="C95" s="21">
        <v>0</v>
      </c>
      <c r="D95" s="68"/>
      <c r="E95" s="55"/>
      <c r="F95" s="21">
        <v>0</v>
      </c>
      <c r="G95" s="55"/>
      <c r="H95" s="64"/>
      <c r="I95" s="21">
        <v>0</v>
      </c>
      <c r="J95" s="21">
        <v>0</v>
      </c>
      <c r="K95" s="68"/>
      <c r="L95" s="55"/>
      <c r="M95" s="21">
        <v>0</v>
      </c>
      <c r="N95" s="55"/>
    </row>
    <row r="96" spans="1:14" ht="18.75" x14ac:dyDescent="0.25">
      <c r="A96" s="57"/>
      <c r="B96" s="21">
        <v>0</v>
      </c>
      <c r="C96" s="21">
        <v>0</v>
      </c>
      <c r="D96" s="68"/>
      <c r="E96" s="55"/>
      <c r="F96" s="21">
        <v>0</v>
      </c>
      <c r="G96" s="55"/>
      <c r="H96" s="64"/>
      <c r="I96" s="21">
        <v>0</v>
      </c>
      <c r="J96" s="21">
        <v>0</v>
      </c>
      <c r="K96" s="68"/>
      <c r="L96" s="55"/>
      <c r="M96" s="21">
        <v>0</v>
      </c>
      <c r="N96" s="55"/>
    </row>
    <row r="97" spans="1:14" ht="18.75" x14ac:dyDescent="0.25">
      <c r="A97" s="57"/>
      <c r="B97" s="21">
        <v>0</v>
      </c>
      <c r="C97" s="21">
        <v>0</v>
      </c>
      <c r="D97" s="68"/>
      <c r="E97" s="55"/>
      <c r="F97" s="21">
        <v>0</v>
      </c>
      <c r="G97" s="55"/>
      <c r="H97" s="64"/>
      <c r="I97" s="21">
        <v>0</v>
      </c>
      <c r="J97" s="21">
        <v>0</v>
      </c>
      <c r="K97" s="68"/>
      <c r="L97" s="55"/>
      <c r="M97" s="21">
        <v>0</v>
      </c>
      <c r="N97" s="55"/>
    </row>
    <row r="98" spans="1:14" ht="18.75" x14ac:dyDescent="0.25">
      <c r="A98" s="57"/>
      <c r="B98" s="21">
        <v>0</v>
      </c>
      <c r="C98" s="21">
        <v>0</v>
      </c>
      <c r="D98" s="68"/>
      <c r="E98" s="55"/>
      <c r="F98" s="21">
        <v>0</v>
      </c>
      <c r="G98" s="55"/>
      <c r="H98" s="64"/>
      <c r="I98" s="21">
        <v>0</v>
      </c>
      <c r="J98" s="21">
        <v>0</v>
      </c>
      <c r="K98" s="68"/>
      <c r="L98" s="55"/>
      <c r="M98" s="21">
        <v>0</v>
      </c>
      <c r="N98" s="55"/>
    </row>
    <row r="99" spans="1:14" ht="18.75" x14ac:dyDescent="0.25">
      <c r="A99" s="57"/>
      <c r="B99" s="21">
        <v>0</v>
      </c>
      <c r="C99" s="21">
        <v>0</v>
      </c>
      <c r="D99" s="68"/>
      <c r="E99" s="55"/>
      <c r="F99" s="21">
        <v>0</v>
      </c>
      <c r="G99" s="55"/>
      <c r="H99" s="64"/>
      <c r="I99" s="21">
        <v>0</v>
      </c>
      <c r="J99" s="21">
        <v>0</v>
      </c>
      <c r="K99" s="68"/>
      <c r="L99" s="55"/>
      <c r="M99" s="21">
        <v>0</v>
      </c>
      <c r="N99" s="55"/>
    </row>
    <row r="100" spans="1:14" ht="18.75" x14ac:dyDescent="0.25">
      <c r="A100" s="57"/>
      <c r="B100" s="21">
        <v>0</v>
      </c>
      <c r="C100" s="21">
        <v>0</v>
      </c>
      <c r="D100" s="68"/>
      <c r="E100" s="55"/>
      <c r="F100" s="21">
        <v>0</v>
      </c>
      <c r="G100" s="55"/>
      <c r="H100" s="64"/>
      <c r="I100" s="21">
        <v>0</v>
      </c>
      <c r="J100" s="21">
        <v>0</v>
      </c>
      <c r="K100" s="68"/>
      <c r="L100" s="55"/>
      <c r="M100" s="21">
        <v>0</v>
      </c>
      <c r="N100" s="55"/>
    </row>
    <row r="101" spans="1:14" ht="18.75" x14ac:dyDescent="0.25">
      <c r="A101" s="57"/>
      <c r="B101" s="21">
        <v>0</v>
      </c>
      <c r="C101" s="21">
        <v>0</v>
      </c>
      <c r="D101" s="68"/>
      <c r="E101" s="55"/>
      <c r="F101" s="21">
        <v>0</v>
      </c>
      <c r="G101" s="55"/>
      <c r="H101" s="64"/>
      <c r="I101" s="21">
        <v>0</v>
      </c>
      <c r="J101" s="21">
        <v>0</v>
      </c>
      <c r="K101" s="68"/>
      <c r="L101" s="55"/>
      <c r="M101" s="21">
        <v>0</v>
      </c>
      <c r="N101" s="55"/>
    </row>
    <row r="102" spans="1:14" ht="18.75" x14ac:dyDescent="0.25">
      <c r="A102" s="57"/>
      <c r="B102" s="21">
        <v>0</v>
      </c>
      <c r="C102" s="21">
        <v>0</v>
      </c>
      <c r="D102" s="68"/>
      <c r="E102" s="55"/>
      <c r="F102" s="21">
        <v>0</v>
      </c>
      <c r="G102" s="55"/>
      <c r="H102" s="64"/>
      <c r="I102" s="21">
        <v>0</v>
      </c>
      <c r="J102" s="21">
        <v>0</v>
      </c>
      <c r="K102" s="68"/>
      <c r="L102" s="55"/>
      <c r="M102" s="21">
        <v>0</v>
      </c>
      <c r="N102" s="55"/>
    </row>
    <row r="103" spans="1:14" ht="18.75" x14ac:dyDescent="0.25">
      <c r="A103" s="57"/>
      <c r="B103" s="21">
        <v>0</v>
      </c>
      <c r="C103" s="21">
        <v>0</v>
      </c>
      <c r="D103" s="68"/>
      <c r="E103" s="55"/>
      <c r="F103" s="21">
        <v>0</v>
      </c>
      <c r="G103" s="55"/>
      <c r="H103" s="64"/>
      <c r="I103" s="21">
        <v>0</v>
      </c>
      <c r="J103" s="21">
        <v>0</v>
      </c>
      <c r="K103" s="68"/>
      <c r="L103" s="55"/>
      <c r="M103" s="21">
        <v>0</v>
      </c>
      <c r="N103" s="55"/>
    </row>
    <row r="104" spans="1:14" ht="18.75" x14ac:dyDescent="0.25">
      <c r="A104" s="57"/>
      <c r="B104" s="21">
        <v>0</v>
      </c>
      <c r="C104" s="21">
        <v>0</v>
      </c>
      <c r="D104" s="68"/>
      <c r="E104" s="55"/>
      <c r="F104" s="21">
        <v>0</v>
      </c>
      <c r="G104" s="55"/>
      <c r="H104" s="64"/>
      <c r="I104" s="21">
        <v>0</v>
      </c>
      <c r="J104" s="21">
        <v>0</v>
      </c>
      <c r="K104" s="68"/>
      <c r="L104" s="55"/>
      <c r="M104" s="21">
        <v>0</v>
      </c>
      <c r="N104" s="55"/>
    </row>
    <row r="105" spans="1:14" ht="18.75" x14ac:dyDescent="0.25">
      <c r="A105" s="57"/>
      <c r="B105" s="21">
        <v>0</v>
      </c>
      <c r="C105" s="21">
        <v>0</v>
      </c>
      <c r="D105" s="68"/>
      <c r="E105" s="55"/>
      <c r="F105" s="21">
        <v>0</v>
      </c>
      <c r="G105" s="55"/>
      <c r="H105" s="64"/>
      <c r="I105" s="21">
        <v>0</v>
      </c>
      <c r="J105" s="21">
        <v>0</v>
      </c>
      <c r="K105" s="68"/>
      <c r="L105" s="55"/>
      <c r="M105" s="21">
        <v>0</v>
      </c>
      <c r="N105" s="55"/>
    </row>
    <row r="106" spans="1:14" ht="18.75" x14ac:dyDescent="0.25">
      <c r="A106" s="57"/>
      <c r="B106" s="21">
        <v>0</v>
      </c>
      <c r="C106" s="21">
        <v>0</v>
      </c>
      <c r="D106" s="68"/>
      <c r="E106" s="55"/>
      <c r="F106" s="21">
        <v>0</v>
      </c>
      <c r="G106" s="55"/>
      <c r="H106" s="64"/>
      <c r="I106" s="21">
        <v>0</v>
      </c>
      <c r="J106" s="21">
        <v>0</v>
      </c>
      <c r="K106" s="68"/>
      <c r="L106" s="55"/>
      <c r="M106" s="21">
        <v>0</v>
      </c>
      <c r="N106" s="55"/>
    </row>
    <row r="107" spans="1:14" ht="18.75" x14ac:dyDescent="0.25">
      <c r="A107" s="57"/>
      <c r="B107" s="21">
        <v>0</v>
      </c>
      <c r="C107" s="21">
        <v>0</v>
      </c>
      <c r="D107" s="68"/>
      <c r="E107" s="55"/>
      <c r="F107" s="21">
        <v>0</v>
      </c>
      <c r="G107" s="55"/>
      <c r="H107" s="64"/>
      <c r="I107" s="21">
        <v>0</v>
      </c>
      <c r="J107" s="21">
        <v>0</v>
      </c>
      <c r="K107" s="68"/>
      <c r="L107" s="55"/>
      <c r="M107" s="21">
        <v>0</v>
      </c>
      <c r="N107" s="55"/>
    </row>
    <row r="108" spans="1:14" ht="18.75" x14ac:dyDescent="0.25">
      <c r="A108" s="57"/>
      <c r="B108" s="21">
        <v>0</v>
      </c>
      <c r="C108" s="21">
        <v>0</v>
      </c>
      <c r="D108" s="68"/>
      <c r="E108" s="55"/>
      <c r="F108" s="21">
        <v>0</v>
      </c>
      <c r="G108" s="55"/>
      <c r="H108" s="64"/>
      <c r="I108" s="21">
        <v>0</v>
      </c>
      <c r="J108" s="21">
        <v>0</v>
      </c>
      <c r="K108" s="68"/>
      <c r="L108" s="55"/>
      <c r="M108" s="21">
        <v>0</v>
      </c>
      <c r="N108" s="55"/>
    </row>
    <row r="109" spans="1:14" ht="18.75" x14ac:dyDescent="0.25">
      <c r="A109" s="57"/>
      <c r="B109" s="21">
        <v>0</v>
      </c>
      <c r="C109" s="21">
        <v>0</v>
      </c>
      <c r="D109" s="68"/>
      <c r="E109" s="55"/>
      <c r="F109" s="21">
        <v>0</v>
      </c>
      <c r="G109" s="55"/>
      <c r="H109" s="64"/>
      <c r="I109" s="21">
        <v>0</v>
      </c>
      <c r="J109" s="21">
        <v>0</v>
      </c>
      <c r="K109" s="68"/>
      <c r="L109" s="55"/>
      <c r="M109" s="21">
        <v>0</v>
      </c>
      <c r="N109" s="55"/>
    </row>
    <row r="110" spans="1:14" ht="18.75" x14ac:dyDescent="0.25">
      <c r="A110" s="57"/>
      <c r="B110" s="21">
        <v>0</v>
      </c>
      <c r="C110" s="21">
        <v>0</v>
      </c>
      <c r="D110" s="68"/>
      <c r="E110" s="55"/>
      <c r="F110" s="21">
        <v>0</v>
      </c>
      <c r="G110" s="55"/>
      <c r="H110" s="64"/>
      <c r="I110" s="21">
        <v>0</v>
      </c>
      <c r="J110" s="21">
        <v>0</v>
      </c>
      <c r="K110" s="68"/>
      <c r="L110" s="55"/>
      <c r="M110" s="21">
        <v>0</v>
      </c>
      <c r="N110" s="55"/>
    </row>
    <row r="111" spans="1:14" ht="18.75" x14ac:dyDescent="0.25">
      <c r="A111" s="57"/>
      <c r="B111" s="21">
        <v>0</v>
      </c>
      <c r="C111" s="21">
        <v>0</v>
      </c>
      <c r="D111" s="68"/>
      <c r="E111" s="55"/>
      <c r="F111" s="21">
        <v>0</v>
      </c>
      <c r="G111" s="55"/>
      <c r="H111" s="64"/>
      <c r="I111" s="21">
        <v>0</v>
      </c>
      <c r="J111" s="21">
        <v>0</v>
      </c>
      <c r="K111" s="68"/>
      <c r="L111" s="55"/>
      <c r="M111" s="21">
        <v>0</v>
      </c>
      <c r="N111" s="55"/>
    </row>
    <row r="112" spans="1:14" ht="18.75" x14ac:dyDescent="0.25">
      <c r="A112" s="57"/>
      <c r="B112" s="21">
        <v>0</v>
      </c>
      <c r="C112" s="21">
        <v>0</v>
      </c>
      <c r="D112" s="68"/>
      <c r="E112" s="55"/>
      <c r="F112" s="21">
        <v>0</v>
      </c>
      <c r="G112" s="55"/>
      <c r="H112" s="64"/>
      <c r="I112" s="21">
        <v>0</v>
      </c>
      <c r="J112" s="21">
        <v>0</v>
      </c>
      <c r="K112" s="68"/>
      <c r="L112" s="55"/>
      <c r="M112" s="21">
        <v>0</v>
      </c>
      <c r="N112" s="55"/>
    </row>
    <row r="113" spans="1:14" ht="18.75" x14ac:dyDescent="0.25">
      <c r="A113" s="57"/>
      <c r="B113" s="21">
        <v>0</v>
      </c>
      <c r="C113" s="21">
        <v>0</v>
      </c>
      <c r="D113" s="68"/>
      <c r="E113" s="55"/>
      <c r="F113" s="21">
        <v>0</v>
      </c>
      <c r="G113" s="55"/>
      <c r="H113" s="64"/>
      <c r="I113" s="21">
        <v>0</v>
      </c>
      <c r="J113" s="21">
        <v>0</v>
      </c>
      <c r="K113" s="68"/>
      <c r="L113" s="55"/>
      <c r="M113" s="21">
        <v>0</v>
      </c>
      <c r="N113" s="55"/>
    </row>
    <row r="114" spans="1:14" ht="18.75" x14ac:dyDescent="0.25">
      <c r="A114" s="57"/>
      <c r="B114" s="21">
        <v>0</v>
      </c>
      <c r="C114" s="21">
        <v>0</v>
      </c>
      <c r="D114" s="68"/>
      <c r="E114" s="55"/>
      <c r="F114" s="21">
        <v>0</v>
      </c>
      <c r="G114" s="55"/>
      <c r="H114" s="64"/>
      <c r="I114" s="21">
        <v>0</v>
      </c>
      <c r="J114" s="21">
        <v>0</v>
      </c>
      <c r="K114" s="68"/>
      <c r="L114" s="55"/>
      <c r="M114" s="21">
        <v>0</v>
      </c>
      <c r="N114" s="55"/>
    </row>
    <row r="115" spans="1:14" ht="18.75" x14ac:dyDescent="0.25">
      <c r="A115" s="57"/>
      <c r="B115" s="21">
        <v>0</v>
      </c>
      <c r="C115" s="21">
        <v>0</v>
      </c>
      <c r="D115" s="68"/>
      <c r="E115" s="55"/>
      <c r="F115" s="21">
        <v>0</v>
      </c>
      <c r="G115" s="55"/>
      <c r="H115" s="64"/>
      <c r="I115" s="21">
        <v>0</v>
      </c>
      <c r="J115" s="21">
        <v>0</v>
      </c>
      <c r="K115" s="68"/>
      <c r="L115" s="55"/>
      <c r="M115" s="21">
        <v>0</v>
      </c>
      <c r="N115" s="55"/>
    </row>
    <row r="116" spans="1:14" ht="18.75" x14ac:dyDescent="0.25">
      <c r="A116" s="57"/>
      <c r="B116" s="21">
        <v>0</v>
      </c>
      <c r="C116" s="21">
        <v>0</v>
      </c>
      <c r="D116" s="68"/>
      <c r="E116" s="55"/>
      <c r="F116" s="21">
        <v>0</v>
      </c>
      <c r="G116" s="55"/>
      <c r="H116" s="64"/>
      <c r="I116" s="21">
        <v>0</v>
      </c>
      <c r="J116" s="21">
        <v>0</v>
      </c>
      <c r="K116" s="68"/>
      <c r="L116" s="55"/>
      <c r="M116" s="21">
        <v>0</v>
      </c>
      <c r="N116" s="55"/>
    </row>
    <row r="117" spans="1:14" ht="18.75" x14ac:dyDescent="0.25">
      <c r="A117" s="57"/>
      <c r="B117" s="21">
        <v>0</v>
      </c>
      <c r="C117" s="21">
        <v>0</v>
      </c>
      <c r="D117" s="68"/>
      <c r="E117" s="55"/>
      <c r="F117" s="21">
        <v>0</v>
      </c>
      <c r="G117" s="55"/>
      <c r="H117" s="64"/>
      <c r="I117" s="21">
        <v>0</v>
      </c>
      <c r="J117" s="21">
        <v>0</v>
      </c>
      <c r="K117" s="68"/>
      <c r="L117" s="55"/>
      <c r="M117" s="21">
        <v>0</v>
      </c>
      <c r="N117" s="55"/>
    </row>
    <row r="118" spans="1:14" ht="18.75" x14ac:dyDescent="0.25">
      <c r="A118" s="57"/>
      <c r="B118" s="21">
        <v>0</v>
      </c>
      <c r="C118" s="21">
        <v>0</v>
      </c>
      <c r="D118" s="68"/>
      <c r="E118" s="55"/>
      <c r="F118" s="21">
        <v>0</v>
      </c>
      <c r="G118" s="55"/>
      <c r="H118" s="64"/>
      <c r="I118" s="21">
        <v>0</v>
      </c>
      <c r="J118" s="21">
        <v>0</v>
      </c>
      <c r="K118" s="68"/>
      <c r="L118" s="55"/>
      <c r="M118" s="21">
        <v>0</v>
      </c>
      <c r="N118" s="55"/>
    </row>
    <row r="119" spans="1:14" ht="18.75" x14ac:dyDescent="0.25">
      <c r="A119" s="57"/>
      <c r="B119" s="21">
        <v>0</v>
      </c>
      <c r="C119" s="21">
        <v>0</v>
      </c>
      <c r="D119" s="68"/>
      <c r="E119" s="55"/>
      <c r="F119" s="21">
        <v>0</v>
      </c>
      <c r="G119" s="55"/>
      <c r="H119" s="64"/>
      <c r="I119" s="21">
        <v>0</v>
      </c>
      <c r="J119" s="21">
        <v>0</v>
      </c>
      <c r="K119" s="68"/>
      <c r="L119" s="55"/>
      <c r="M119" s="21">
        <v>0</v>
      </c>
      <c r="N119" s="55"/>
    </row>
    <row r="120" spans="1:14" ht="18.75" x14ac:dyDescent="0.25">
      <c r="A120" s="57"/>
      <c r="B120" s="21">
        <v>0</v>
      </c>
      <c r="C120" s="21">
        <v>0</v>
      </c>
      <c r="D120" s="68"/>
      <c r="E120" s="55"/>
      <c r="F120" s="21">
        <v>0</v>
      </c>
      <c r="G120" s="55"/>
      <c r="H120" s="64"/>
      <c r="I120" s="21">
        <v>0</v>
      </c>
      <c r="J120" s="21">
        <v>0</v>
      </c>
      <c r="K120" s="68"/>
      <c r="L120" s="55"/>
      <c r="M120" s="21">
        <v>0</v>
      </c>
      <c r="N120" s="55"/>
    </row>
    <row r="121" spans="1:14" ht="18.75" x14ac:dyDescent="0.25">
      <c r="B121" s="21">
        <v>0</v>
      </c>
      <c r="C121" s="21">
        <v>0</v>
      </c>
      <c r="D121" s="68"/>
      <c r="E121" s="55"/>
      <c r="F121" s="21">
        <v>0</v>
      </c>
      <c r="G121" s="55"/>
      <c r="H121" s="64"/>
      <c r="I121" s="21">
        <v>0</v>
      </c>
      <c r="J121" s="21">
        <v>0</v>
      </c>
      <c r="K121" s="68"/>
      <c r="L121" s="55"/>
      <c r="M121" s="21">
        <v>0</v>
      </c>
      <c r="N121" s="55"/>
    </row>
    <row r="122" spans="1:14" ht="18.75" x14ac:dyDescent="0.25">
      <c r="A122" s="57"/>
      <c r="B122" s="21">
        <v>0</v>
      </c>
      <c r="C122" s="21">
        <v>0</v>
      </c>
      <c r="D122" s="68"/>
      <c r="E122" s="55"/>
      <c r="F122" s="21">
        <v>0</v>
      </c>
      <c r="G122" s="55"/>
      <c r="H122" s="64"/>
      <c r="I122" s="21">
        <v>0</v>
      </c>
      <c r="J122" s="21">
        <v>0</v>
      </c>
      <c r="K122" s="68"/>
      <c r="L122" s="55"/>
      <c r="M122" s="21">
        <v>0</v>
      </c>
      <c r="N122" s="55"/>
    </row>
    <row r="123" spans="1:14" ht="18.75" x14ac:dyDescent="0.25">
      <c r="A123" s="57"/>
      <c r="B123" s="21">
        <v>0</v>
      </c>
      <c r="C123" s="21">
        <v>0</v>
      </c>
      <c r="D123" s="68"/>
      <c r="E123" s="55"/>
      <c r="F123" s="21">
        <v>0</v>
      </c>
      <c r="G123" s="55"/>
      <c r="H123" s="64"/>
      <c r="I123" s="21">
        <v>0</v>
      </c>
      <c r="J123" s="21">
        <v>0</v>
      </c>
      <c r="K123" s="68"/>
      <c r="L123" s="55"/>
      <c r="M123" s="21">
        <v>0</v>
      </c>
      <c r="N123" s="55"/>
    </row>
    <row r="124" spans="1:14" ht="18.75" x14ac:dyDescent="0.25">
      <c r="A124" s="57"/>
      <c r="B124" s="21">
        <v>0</v>
      </c>
      <c r="C124" s="21">
        <v>0</v>
      </c>
      <c r="D124" s="68"/>
      <c r="E124" s="55"/>
      <c r="F124" s="21">
        <v>0</v>
      </c>
      <c r="G124" s="55"/>
      <c r="H124" s="64"/>
      <c r="I124" s="21">
        <v>0</v>
      </c>
      <c r="J124" s="21">
        <v>0</v>
      </c>
      <c r="K124" s="68"/>
      <c r="L124" s="55"/>
      <c r="M124" s="21">
        <v>0</v>
      </c>
      <c r="N124" s="55"/>
    </row>
    <row r="125" spans="1:14" ht="18.75" x14ac:dyDescent="0.25">
      <c r="A125" s="57"/>
      <c r="B125" s="21">
        <v>0</v>
      </c>
      <c r="C125" s="21">
        <v>0</v>
      </c>
      <c r="D125" s="68"/>
      <c r="E125" s="55"/>
      <c r="F125" s="21">
        <v>0</v>
      </c>
      <c r="G125" s="55"/>
      <c r="H125" s="64"/>
      <c r="I125" s="21">
        <v>0</v>
      </c>
      <c r="J125" s="21">
        <v>0</v>
      </c>
      <c r="K125" s="68"/>
      <c r="L125" s="55"/>
      <c r="M125" s="21">
        <v>0</v>
      </c>
      <c r="N125" s="55"/>
    </row>
    <row r="126" spans="1:14" ht="18.75" x14ac:dyDescent="0.25">
      <c r="A126" s="57"/>
      <c r="B126" s="21">
        <v>0</v>
      </c>
      <c r="C126" s="21">
        <v>0</v>
      </c>
      <c r="D126" s="68"/>
      <c r="E126" s="55"/>
      <c r="F126" s="21">
        <v>0</v>
      </c>
      <c r="G126" s="55"/>
      <c r="H126" s="64"/>
      <c r="I126" s="21">
        <v>0</v>
      </c>
      <c r="J126" s="21">
        <v>0</v>
      </c>
      <c r="K126" s="68"/>
      <c r="L126" s="55"/>
      <c r="M126" s="21">
        <v>0</v>
      </c>
      <c r="N126" s="55"/>
    </row>
    <row r="127" spans="1:14" ht="18.75" x14ac:dyDescent="0.25">
      <c r="A127" s="57"/>
      <c r="B127" s="21">
        <v>0</v>
      </c>
      <c r="C127" s="21">
        <v>0</v>
      </c>
      <c r="D127" s="68"/>
      <c r="E127" s="55"/>
      <c r="F127" s="21">
        <v>0</v>
      </c>
      <c r="G127" s="55"/>
      <c r="H127" s="64"/>
      <c r="I127" s="21">
        <v>0</v>
      </c>
      <c r="J127" s="21">
        <v>0</v>
      </c>
      <c r="K127" s="68"/>
      <c r="L127" s="55"/>
      <c r="M127" s="21">
        <v>0</v>
      </c>
      <c r="N127" s="55"/>
    </row>
    <row r="128" spans="1:14" ht="18.75" x14ac:dyDescent="0.25">
      <c r="A128" s="57"/>
      <c r="B128" s="21">
        <v>0</v>
      </c>
      <c r="C128" s="21">
        <v>0</v>
      </c>
      <c r="D128" s="68"/>
      <c r="E128" s="55"/>
      <c r="F128" s="21">
        <v>0</v>
      </c>
      <c r="G128" s="55"/>
      <c r="H128" s="64"/>
      <c r="I128" s="21">
        <v>0</v>
      </c>
      <c r="J128" s="21">
        <v>0</v>
      </c>
      <c r="K128" s="68"/>
      <c r="L128" s="55"/>
      <c r="M128" s="21">
        <v>0</v>
      </c>
      <c r="N128" s="55"/>
    </row>
    <row r="129" spans="1:14" ht="18.75" x14ac:dyDescent="0.25">
      <c r="A129" s="57"/>
      <c r="B129" s="21">
        <v>0</v>
      </c>
      <c r="C129" s="21">
        <v>0</v>
      </c>
      <c r="D129" s="68"/>
      <c r="E129" s="55"/>
      <c r="F129" s="21">
        <v>0</v>
      </c>
      <c r="G129" s="55"/>
      <c r="H129" s="64"/>
      <c r="I129" s="21">
        <v>0</v>
      </c>
      <c r="J129" s="21">
        <v>0</v>
      </c>
      <c r="K129" s="68"/>
      <c r="L129" s="55"/>
      <c r="M129" s="21">
        <v>0</v>
      </c>
      <c r="N129" s="55"/>
    </row>
    <row r="130" spans="1:14" ht="18.75" x14ac:dyDescent="0.25">
      <c r="A130" s="57"/>
      <c r="B130" s="21">
        <v>0</v>
      </c>
      <c r="C130" s="21">
        <v>0</v>
      </c>
      <c r="D130" s="68"/>
      <c r="E130" s="55"/>
      <c r="F130" s="21">
        <v>0</v>
      </c>
      <c r="G130" s="55"/>
      <c r="H130" s="64"/>
      <c r="I130" s="21">
        <v>0</v>
      </c>
      <c r="J130" s="21">
        <v>0</v>
      </c>
      <c r="K130" s="68"/>
      <c r="L130" s="55"/>
      <c r="M130" s="21">
        <v>0</v>
      </c>
      <c r="N130" s="55"/>
    </row>
    <row r="131" spans="1:14" ht="18.75" x14ac:dyDescent="0.25">
      <c r="A131" s="57"/>
      <c r="B131" s="21">
        <v>0</v>
      </c>
      <c r="C131" s="21">
        <v>0</v>
      </c>
      <c r="D131" s="68"/>
      <c r="E131" s="55"/>
      <c r="F131" s="21">
        <v>0</v>
      </c>
      <c r="G131" s="55"/>
      <c r="H131" s="64"/>
      <c r="I131" s="21">
        <v>0</v>
      </c>
      <c r="J131" s="21">
        <v>0</v>
      </c>
      <c r="K131" s="68"/>
      <c r="L131" s="55"/>
      <c r="M131" s="21">
        <v>0</v>
      </c>
      <c r="N131" s="55"/>
    </row>
    <row r="132" spans="1:14" ht="18.75" x14ac:dyDescent="0.25">
      <c r="A132" s="57"/>
      <c r="B132" s="21">
        <v>0</v>
      </c>
      <c r="C132" s="21">
        <v>0</v>
      </c>
      <c r="D132" s="68"/>
      <c r="E132" s="55"/>
      <c r="F132" s="21">
        <v>0</v>
      </c>
      <c r="G132" s="55"/>
      <c r="H132" s="64"/>
      <c r="I132" s="21">
        <v>0</v>
      </c>
      <c r="J132" s="21">
        <v>0</v>
      </c>
      <c r="K132" s="68"/>
      <c r="L132" s="55"/>
      <c r="M132" s="21">
        <v>0</v>
      </c>
      <c r="N132" s="55"/>
    </row>
    <row r="133" spans="1:14" ht="18.75" x14ac:dyDescent="0.25">
      <c r="A133" s="57"/>
      <c r="B133" s="21">
        <v>0</v>
      </c>
      <c r="C133" s="21">
        <v>0</v>
      </c>
      <c r="D133" s="68"/>
      <c r="E133" s="55"/>
      <c r="F133" s="21">
        <v>0</v>
      </c>
      <c r="G133" s="55"/>
      <c r="H133" s="64"/>
      <c r="I133" s="21">
        <v>0</v>
      </c>
      <c r="J133" s="21">
        <v>0</v>
      </c>
      <c r="K133" s="68"/>
      <c r="L133" s="55"/>
      <c r="M133" s="21">
        <v>0</v>
      </c>
      <c r="N133" s="55"/>
    </row>
    <row r="134" spans="1:14" ht="18.75" x14ac:dyDescent="0.25">
      <c r="A134" s="57"/>
      <c r="B134" s="21">
        <v>0</v>
      </c>
      <c r="C134" s="21">
        <v>0</v>
      </c>
      <c r="D134" s="68"/>
      <c r="E134" s="55"/>
      <c r="F134" s="21">
        <v>0</v>
      </c>
      <c r="G134" s="55"/>
      <c r="H134" s="64"/>
      <c r="I134" s="21">
        <v>0</v>
      </c>
      <c r="J134" s="21">
        <v>0</v>
      </c>
      <c r="K134" s="68"/>
      <c r="L134" s="55"/>
      <c r="M134" s="21">
        <v>0</v>
      </c>
      <c r="N134" s="55"/>
    </row>
    <row r="135" spans="1:14" ht="18.75" x14ac:dyDescent="0.25">
      <c r="A135" s="57"/>
      <c r="B135" s="21">
        <v>0</v>
      </c>
      <c r="C135" s="21">
        <v>0</v>
      </c>
      <c r="D135" s="68"/>
      <c r="E135" s="55"/>
      <c r="F135" s="21">
        <v>0</v>
      </c>
      <c r="G135" s="55"/>
      <c r="H135" s="64"/>
      <c r="I135" s="21">
        <v>0</v>
      </c>
      <c r="J135" s="21">
        <v>0</v>
      </c>
      <c r="K135" s="68"/>
      <c r="L135" s="55"/>
      <c r="M135" s="21">
        <v>0</v>
      </c>
      <c r="N135" s="55"/>
    </row>
    <row r="136" spans="1:14" ht="18.75" x14ac:dyDescent="0.25">
      <c r="A136" s="57"/>
      <c r="B136" s="21">
        <v>0</v>
      </c>
      <c r="C136" s="21">
        <v>0</v>
      </c>
      <c r="D136" s="68"/>
      <c r="E136" s="55"/>
      <c r="F136" s="21">
        <v>0</v>
      </c>
      <c r="G136" s="55"/>
      <c r="H136" s="64"/>
      <c r="I136" s="21">
        <v>0</v>
      </c>
      <c r="J136" s="21">
        <v>0</v>
      </c>
      <c r="K136" s="68"/>
      <c r="L136" s="55"/>
      <c r="M136" s="21">
        <v>0</v>
      </c>
      <c r="N136" s="55"/>
    </row>
    <row r="137" spans="1:14" ht="18.75" x14ac:dyDescent="0.25">
      <c r="A137" s="57"/>
      <c r="B137" s="21">
        <v>0</v>
      </c>
      <c r="C137" s="21">
        <v>0</v>
      </c>
      <c r="D137" s="68"/>
      <c r="E137" s="55"/>
      <c r="F137" s="21">
        <v>0</v>
      </c>
      <c r="G137" s="55"/>
      <c r="H137" s="64"/>
      <c r="I137" s="21">
        <v>0</v>
      </c>
      <c r="J137" s="21">
        <v>0</v>
      </c>
      <c r="K137" s="68"/>
      <c r="L137" s="55"/>
      <c r="M137" s="21">
        <v>0</v>
      </c>
      <c r="N137" s="55"/>
    </row>
    <row r="138" spans="1:14" ht="18.75" x14ac:dyDescent="0.25">
      <c r="A138" s="57"/>
      <c r="B138" s="21">
        <v>0</v>
      </c>
      <c r="C138" s="21">
        <v>0</v>
      </c>
      <c r="D138" s="68"/>
      <c r="E138" s="55"/>
      <c r="F138" s="21">
        <v>0</v>
      </c>
      <c r="G138" s="55"/>
      <c r="H138" s="64"/>
      <c r="I138" s="21">
        <v>0</v>
      </c>
      <c r="J138" s="21">
        <v>0</v>
      </c>
      <c r="K138" s="68"/>
      <c r="L138" s="55"/>
      <c r="M138" s="21">
        <v>0</v>
      </c>
      <c r="N138" s="55"/>
    </row>
    <row r="139" spans="1:14" ht="18.75" x14ac:dyDescent="0.25">
      <c r="A139" s="57"/>
      <c r="B139" s="21">
        <v>0</v>
      </c>
      <c r="C139" s="21">
        <v>0</v>
      </c>
      <c r="D139" s="68"/>
      <c r="E139" s="55"/>
      <c r="F139" s="21">
        <v>0</v>
      </c>
      <c r="G139" s="55"/>
      <c r="H139" s="64"/>
      <c r="I139" s="21">
        <v>0</v>
      </c>
      <c r="J139" s="21">
        <v>0</v>
      </c>
      <c r="K139" s="68"/>
      <c r="L139" s="55"/>
      <c r="M139" s="21">
        <v>0</v>
      </c>
      <c r="N139" s="55"/>
    </row>
    <row r="140" spans="1:14" ht="18.75" x14ac:dyDescent="0.25">
      <c r="A140" s="57"/>
      <c r="B140" s="21">
        <v>0</v>
      </c>
      <c r="C140" s="21">
        <v>0</v>
      </c>
      <c r="D140" s="68"/>
      <c r="E140" s="55"/>
      <c r="F140" s="21">
        <v>0</v>
      </c>
      <c r="G140" s="55"/>
      <c r="H140" s="64"/>
      <c r="I140" s="21">
        <v>0</v>
      </c>
      <c r="J140" s="21">
        <v>0</v>
      </c>
      <c r="K140" s="68"/>
      <c r="L140" s="55"/>
      <c r="M140" s="21">
        <v>0</v>
      </c>
      <c r="N140" s="55"/>
    </row>
    <row r="141" spans="1:14" ht="18.75" x14ac:dyDescent="0.25">
      <c r="A141" s="57"/>
      <c r="B141" s="21">
        <v>0</v>
      </c>
      <c r="C141" s="21">
        <v>0</v>
      </c>
      <c r="D141" s="68"/>
      <c r="E141" s="55"/>
      <c r="F141" s="21">
        <v>0</v>
      </c>
      <c r="G141" s="55"/>
      <c r="H141" s="64"/>
      <c r="I141" s="21">
        <v>0</v>
      </c>
      <c r="J141" s="21">
        <v>0</v>
      </c>
      <c r="K141" s="68"/>
      <c r="L141" s="55"/>
      <c r="M141" s="21">
        <v>0</v>
      </c>
      <c r="N141" s="55"/>
    </row>
    <row r="142" spans="1:14" ht="18.75" x14ac:dyDescent="0.25">
      <c r="A142" s="57"/>
      <c r="B142" s="21">
        <v>0</v>
      </c>
      <c r="C142" s="21">
        <v>0</v>
      </c>
      <c r="D142" s="68"/>
      <c r="E142" s="55"/>
      <c r="F142" s="21">
        <v>0</v>
      </c>
      <c r="G142" s="55"/>
      <c r="H142" s="64"/>
      <c r="I142" s="21">
        <v>0</v>
      </c>
      <c r="J142" s="21">
        <v>0</v>
      </c>
      <c r="K142" s="68"/>
      <c r="L142" s="55"/>
      <c r="M142" s="21">
        <v>0</v>
      </c>
      <c r="N142" s="55"/>
    </row>
    <row r="143" spans="1:14" ht="18.75" x14ac:dyDescent="0.25">
      <c r="A143" s="57"/>
      <c r="B143" s="21">
        <v>0</v>
      </c>
      <c r="C143" s="21">
        <v>0</v>
      </c>
      <c r="D143" s="68"/>
      <c r="E143" s="55"/>
      <c r="F143" s="21">
        <v>0</v>
      </c>
      <c r="G143" s="55"/>
      <c r="H143" s="64"/>
      <c r="I143" s="21">
        <v>0</v>
      </c>
      <c r="J143" s="21">
        <v>0</v>
      </c>
      <c r="K143" s="68"/>
      <c r="L143" s="55"/>
      <c r="M143" s="21">
        <v>0</v>
      </c>
      <c r="N143" s="55"/>
    </row>
    <row r="144" spans="1:14" ht="18.75" x14ac:dyDescent="0.25">
      <c r="A144" s="57"/>
      <c r="B144" s="21">
        <v>0</v>
      </c>
      <c r="C144" s="21">
        <v>0</v>
      </c>
      <c r="D144" s="68"/>
      <c r="E144" s="55"/>
      <c r="F144" s="21">
        <v>0</v>
      </c>
      <c r="G144" s="55"/>
      <c r="H144" s="64"/>
      <c r="I144" s="21">
        <v>0</v>
      </c>
      <c r="J144" s="21">
        <v>0</v>
      </c>
      <c r="K144" s="68"/>
      <c r="L144" s="55"/>
      <c r="M144" s="21">
        <v>0</v>
      </c>
      <c r="N144" s="55"/>
    </row>
    <row r="145" spans="1:14" ht="18.75" x14ac:dyDescent="0.25">
      <c r="A145" s="57"/>
      <c r="B145" s="21">
        <v>0</v>
      </c>
      <c r="C145" s="21">
        <v>0</v>
      </c>
      <c r="D145" s="68"/>
      <c r="E145" s="55"/>
      <c r="F145" s="21">
        <v>0</v>
      </c>
      <c r="G145" s="55"/>
      <c r="H145" s="64"/>
      <c r="I145" s="21">
        <v>0</v>
      </c>
      <c r="J145" s="21">
        <v>0</v>
      </c>
      <c r="K145" s="68"/>
      <c r="L145" s="55"/>
      <c r="M145" s="21">
        <v>0</v>
      </c>
      <c r="N145" s="55"/>
    </row>
    <row r="146" spans="1:14" ht="18.75" x14ac:dyDescent="0.25">
      <c r="A146" s="57"/>
      <c r="B146" s="21">
        <v>0</v>
      </c>
      <c r="C146" s="21">
        <v>0</v>
      </c>
      <c r="D146" s="68"/>
      <c r="E146" s="55"/>
      <c r="F146" s="21">
        <v>0</v>
      </c>
      <c r="G146" s="55"/>
      <c r="H146" s="64"/>
      <c r="I146" s="21">
        <v>0</v>
      </c>
      <c r="J146" s="21">
        <v>0</v>
      </c>
      <c r="K146" s="68"/>
      <c r="L146" s="100"/>
      <c r="M146" s="21">
        <v>0</v>
      </c>
      <c r="N146" s="100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62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62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E3:E4"/>
    <mergeCell ref="F3:F4"/>
    <mergeCell ref="N3:N4"/>
    <mergeCell ref="H3:H4"/>
    <mergeCell ref="I3:J3"/>
    <mergeCell ref="K3:K4"/>
    <mergeCell ref="L3:L4"/>
    <mergeCell ref="M3:M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1.3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User2</cp:lastModifiedBy>
  <cp:lastPrinted>2020-05-29T04:59:01Z</cp:lastPrinted>
  <dcterms:created xsi:type="dcterms:W3CDTF">2013-11-25T08:04:18Z</dcterms:created>
  <dcterms:modified xsi:type="dcterms:W3CDTF">2020-11-26T10:39:45Z</dcterms:modified>
</cp:coreProperties>
</file>