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Статистика и аналитика 2020\!Статистика 2020\"/>
    </mc:Choice>
  </mc:AlternateContent>
  <bookViews>
    <workbookView xWindow="0" yWindow="0" windowWidth="28800" windowHeight="11805" tabRatio="715" firstSheet="14" activeTab="20"/>
  </bookViews>
  <sheets>
    <sheet name="Титул" sheetId="7" r:id="rId1"/>
    <sheet name="Общие сведения" sheetId="26" r:id="rId2"/>
    <sheet name="Раздел 1,1.1" sheetId="31" r:id="rId3"/>
    <sheet name="Раздел 1.2" sheetId="32" r:id="rId4"/>
    <sheet name="Раздел 1.3" sheetId="15" r:id="rId5"/>
    <sheet name="Раздел 2" sheetId="33" r:id="rId6"/>
    <sheet name="Раздел 3" sheetId="34" r:id="rId7"/>
    <sheet name="Раздел 4" sheetId="8" r:id="rId8"/>
    <sheet name="Раздел 5, 5.1" sheetId="9" r:id="rId9"/>
    <sheet name="Раздел 5.2" sheetId="16" r:id="rId10"/>
    <sheet name="Раздел 5.3" sheetId="17" r:id="rId11"/>
    <sheet name="Раздел 6" sheetId="35" r:id="rId12"/>
    <sheet name="Раздел 7" sheetId="11" r:id="rId13"/>
    <sheet name="Раздел 8, 8.1" sheetId="38" r:id="rId14"/>
    <sheet name="Раздел 8.2" sheetId="39" r:id="rId15"/>
    <sheet name="Раздел 8.3" sheetId="40" r:id="rId16"/>
    <sheet name="Раздел 9" sheetId="28" r:id="rId17"/>
    <sheet name="Раздел 10, 10.1" sheetId="36" r:id="rId18"/>
    <sheet name="Раздел 10.2" sheetId="37" r:id="rId19"/>
    <sheet name="Раздел 10.3" sheetId="29" r:id="rId20"/>
    <sheet name="Раздел 10.4" sheetId="30" r:id="rId21"/>
  </sheets>
  <definedNames>
    <definedName name="_xlnm.Print_Area" localSheetId="2">'Раздел 1,1.1'!$A$1:$H$16</definedName>
    <definedName name="_xlnm.Print_Area" localSheetId="17">'Раздел 10, 10.1'!$A$1:$L$12</definedName>
    <definedName name="_xlnm.Print_Area" localSheetId="18">'Раздел 10.2'!$A$1:$C$38</definedName>
  </definedNames>
  <calcPr calcId="162913"/>
</workbook>
</file>

<file path=xl/calcChain.xml><?xml version="1.0" encoding="utf-8"?>
<calcChain xmlns="http://schemas.openxmlformats.org/spreadsheetml/2006/main">
  <c r="C8" i="32" l="1"/>
  <c r="C7" i="32"/>
  <c r="C6" i="32"/>
  <c r="C5" i="32"/>
  <c r="C4" i="32"/>
  <c r="C15" i="32"/>
  <c r="C14" i="32"/>
  <c r="C13" i="32"/>
  <c r="C12" i="32"/>
  <c r="C11" i="32"/>
  <c r="C10" i="32"/>
  <c r="D57" i="15" l="1"/>
  <c r="D87" i="15"/>
  <c r="D81" i="15"/>
  <c r="D71" i="15"/>
  <c r="D20" i="15"/>
  <c r="D9" i="15"/>
  <c r="D4" i="15"/>
  <c r="E4" i="35" l="1"/>
  <c r="C4" i="35"/>
  <c r="B4" i="35"/>
  <c r="E3" i="29" l="1"/>
  <c r="B3" i="29"/>
  <c r="I5" i="9" l="1"/>
  <c r="B5" i="9" l="1"/>
  <c r="B9" i="32" l="1"/>
  <c r="B3" i="32"/>
  <c r="E5" i="35" l="1"/>
  <c r="E10" i="35" s="1"/>
  <c r="D5" i="35"/>
  <c r="D10" i="35" s="1"/>
  <c r="C5" i="35"/>
  <c r="C10" i="35" s="1"/>
  <c r="B5" i="35"/>
  <c r="B10" i="35" s="1"/>
  <c r="E127" i="17"/>
  <c r="D127" i="17"/>
  <c r="C127" i="17"/>
  <c r="E121" i="17"/>
  <c r="D121" i="17"/>
  <c r="C121" i="17"/>
  <c r="E106" i="17"/>
  <c r="D106" i="17"/>
  <c r="C106" i="17"/>
  <c r="E100" i="17"/>
  <c r="D100" i="17"/>
  <c r="C100" i="17"/>
  <c r="E93" i="17"/>
  <c r="D93" i="17"/>
  <c r="C93" i="17"/>
  <c r="E83" i="17"/>
  <c r="D83" i="17"/>
  <c r="C83" i="17"/>
  <c r="E70" i="17"/>
  <c r="D70" i="17"/>
  <c r="C70" i="17"/>
  <c r="E64" i="17"/>
  <c r="D64" i="17"/>
  <c r="C64" i="17"/>
  <c r="C63" i="17" s="1"/>
  <c r="E57" i="17"/>
  <c r="D57" i="17"/>
  <c r="C57" i="17"/>
  <c r="E46" i="17"/>
  <c r="D46" i="17"/>
  <c r="C46" i="17"/>
  <c r="E35" i="17"/>
  <c r="D35" i="17"/>
  <c r="C35" i="17"/>
  <c r="E29" i="17"/>
  <c r="D29" i="17"/>
  <c r="C29" i="17"/>
  <c r="C28" i="17" s="1"/>
  <c r="E22" i="17"/>
  <c r="D22" i="17"/>
  <c r="C22" i="17"/>
  <c r="E16" i="17"/>
  <c r="D16" i="17"/>
  <c r="C16" i="17"/>
  <c r="E10" i="17"/>
  <c r="D10" i="17"/>
  <c r="C10" i="17"/>
  <c r="E4" i="17"/>
  <c r="D4" i="17"/>
  <c r="C4" i="17"/>
  <c r="D28" i="17" l="1"/>
  <c r="D63" i="17"/>
  <c r="E28" i="17"/>
  <c r="E63" i="17"/>
  <c r="E3" i="17"/>
  <c r="C3" i="17"/>
  <c r="D3" i="17"/>
  <c r="D59" i="8"/>
  <c r="D102" i="15" l="1"/>
  <c r="D3" i="15" l="1"/>
  <c r="D14" i="31"/>
  <c r="C14" i="31"/>
  <c r="E17" i="30" l="1"/>
  <c r="D17" i="30"/>
  <c r="C17" i="30"/>
  <c r="B17" i="30"/>
  <c r="G14" i="31" l="1"/>
  <c r="F14" i="31"/>
  <c r="C16" i="31" s="1"/>
  <c r="F15" i="31" l="1"/>
  <c r="E15" i="31"/>
  <c r="E14" i="31"/>
  <c r="B36" i="37" l="1"/>
  <c r="B31" i="37"/>
  <c r="B26" i="37"/>
  <c r="B21" i="37"/>
  <c r="B15" i="37"/>
  <c r="D3" i="37"/>
  <c r="C37" i="37" s="1"/>
  <c r="C3" i="37"/>
  <c r="B3" i="37"/>
  <c r="C24" i="37" s="1"/>
  <c r="A12" i="36"/>
  <c r="A10" i="36"/>
  <c r="A6" i="36" s="1"/>
  <c r="L8" i="36" s="1"/>
  <c r="C21" i="37" l="1"/>
  <c r="C15" i="37"/>
  <c r="C26" i="37"/>
  <c r="C31" i="37"/>
  <c r="C36" i="37"/>
  <c r="C7" i="37"/>
  <c r="C9" i="37"/>
  <c r="C11" i="37"/>
  <c r="C13" i="37"/>
  <c r="C16" i="37"/>
  <c r="C18" i="37"/>
  <c r="C20" i="37"/>
  <c r="C23" i="37"/>
  <c r="C25" i="37"/>
  <c r="C28" i="37"/>
  <c r="C30" i="37"/>
  <c r="C33" i="37"/>
  <c r="C35" i="37"/>
  <c r="C38" i="37"/>
  <c r="C6" i="37"/>
  <c r="C8" i="37"/>
  <c r="C10" i="37"/>
  <c r="C12" i="37"/>
  <c r="C14" i="37"/>
  <c r="C17" i="37"/>
  <c r="C19" i="37"/>
  <c r="C22" i="37"/>
  <c r="C27" i="37"/>
  <c r="C29" i="37"/>
  <c r="C32" i="37"/>
  <c r="C34" i="37"/>
  <c r="C8" i="36"/>
  <c r="E8" i="36"/>
  <c r="G8" i="36"/>
  <c r="I8" i="36"/>
  <c r="K8" i="36"/>
  <c r="A7" i="36"/>
  <c r="B8" i="36"/>
  <c r="D8" i="36"/>
  <c r="F8" i="36"/>
  <c r="H8" i="36"/>
  <c r="J8" i="36"/>
  <c r="A8" i="36" l="1"/>
  <c r="L115" i="33" l="1"/>
  <c r="K115" i="33"/>
  <c r="J115" i="33"/>
  <c r="J107" i="33" s="1"/>
  <c r="I115" i="33"/>
  <c r="H115" i="33"/>
  <c r="G115" i="33"/>
  <c r="D115" i="33"/>
  <c r="C115" i="33"/>
  <c r="L112" i="33"/>
  <c r="K112" i="33"/>
  <c r="J112" i="33"/>
  <c r="I112" i="33"/>
  <c r="I107" i="33" s="1"/>
  <c r="H112" i="33"/>
  <c r="G112" i="33"/>
  <c r="D112" i="33"/>
  <c r="C112" i="33"/>
  <c r="L108" i="33"/>
  <c r="K108" i="33"/>
  <c r="J108" i="33"/>
  <c r="I108" i="33"/>
  <c r="H108" i="33"/>
  <c r="G108" i="33"/>
  <c r="D108" i="33"/>
  <c r="C108" i="33"/>
  <c r="L107" i="33"/>
  <c r="K107" i="33"/>
  <c r="H107" i="33"/>
  <c r="G107" i="33"/>
  <c r="D107" i="33"/>
  <c r="C107" i="33"/>
  <c r="L102" i="33"/>
  <c r="K102" i="33"/>
  <c r="J102" i="33"/>
  <c r="I102" i="33"/>
  <c r="H102" i="33"/>
  <c r="G102" i="33"/>
  <c r="D102" i="33"/>
  <c r="C102" i="33"/>
  <c r="C91" i="33" s="1"/>
  <c r="L96" i="33"/>
  <c r="K96" i="33"/>
  <c r="J96" i="33"/>
  <c r="J91" i="33" s="1"/>
  <c r="I96" i="33"/>
  <c r="I91" i="33" s="1"/>
  <c r="H96" i="33"/>
  <c r="G96" i="33"/>
  <c r="L92" i="33"/>
  <c r="K92" i="33"/>
  <c r="J92" i="33"/>
  <c r="I92" i="33"/>
  <c r="H92" i="33"/>
  <c r="H91" i="33" s="1"/>
  <c r="G92" i="33"/>
  <c r="G91" i="33" s="1"/>
  <c r="D92" i="33"/>
  <c r="C92" i="33"/>
  <c r="L91" i="33"/>
  <c r="K91" i="33"/>
  <c r="L86" i="33"/>
  <c r="K86" i="33"/>
  <c r="J86" i="33"/>
  <c r="I86" i="33"/>
  <c r="H86" i="33"/>
  <c r="G86" i="33"/>
  <c r="D86" i="33"/>
  <c r="C86" i="33"/>
  <c r="L80" i="33"/>
  <c r="K80" i="33"/>
  <c r="J80" i="33"/>
  <c r="I80" i="33"/>
  <c r="H80" i="33"/>
  <c r="G80" i="33"/>
  <c r="D80" i="33"/>
  <c r="C80" i="33"/>
  <c r="L76" i="33"/>
  <c r="K76" i="33"/>
  <c r="J76" i="33"/>
  <c r="I76" i="33"/>
  <c r="H76" i="33"/>
  <c r="G76" i="33"/>
  <c r="D76" i="33"/>
  <c r="C76" i="33"/>
  <c r="L75" i="33"/>
  <c r="K75" i="33"/>
  <c r="J75" i="33"/>
  <c r="I75" i="33"/>
  <c r="H75" i="33"/>
  <c r="G75" i="33"/>
  <c r="D75" i="33"/>
  <c r="C75" i="33"/>
  <c r="L70" i="33"/>
  <c r="K70" i="33"/>
  <c r="J70" i="33"/>
  <c r="I70" i="33"/>
  <c r="H70" i="33"/>
  <c r="G70" i="33"/>
  <c r="D70" i="33"/>
  <c r="C70" i="33"/>
  <c r="L66" i="33"/>
  <c r="K66" i="33"/>
  <c r="J66" i="33"/>
  <c r="I66" i="33"/>
  <c r="H66" i="33"/>
  <c r="G66" i="33"/>
  <c r="D66" i="33"/>
  <c r="C66" i="33"/>
  <c r="L62" i="33"/>
  <c r="K62" i="33"/>
  <c r="J62" i="33"/>
  <c r="I62" i="33"/>
  <c r="H62" i="33"/>
  <c r="G62" i="33"/>
  <c r="D62" i="33"/>
  <c r="C62" i="33"/>
  <c r="L61" i="33"/>
  <c r="K61" i="33"/>
  <c r="J61" i="33"/>
  <c r="I61" i="33"/>
  <c r="H61" i="33"/>
  <c r="G61" i="33"/>
  <c r="D61" i="33"/>
  <c r="C61" i="33"/>
  <c r="L57" i="33"/>
  <c r="K57" i="33"/>
  <c r="J57" i="33"/>
  <c r="I57" i="33"/>
  <c r="H57" i="33"/>
  <c r="G57" i="33"/>
  <c r="D57" i="33"/>
  <c r="C57" i="33"/>
  <c r="L52" i="33"/>
  <c r="K52" i="33"/>
  <c r="J52" i="33"/>
  <c r="I52" i="33"/>
  <c r="H52" i="33"/>
  <c r="G52" i="33"/>
  <c r="D52" i="33"/>
  <c r="C52" i="33"/>
  <c r="L48" i="33"/>
  <c r="K48" i="33"/>
  <c r="J48" i="33"/>
  <c r="I48" i="33"/>
  <c r="H48" i="33"/>
  <c r="G48" i="33"/>
  <c r="D48" i="33"/>
  <c r="C48" i="33"/>
  <c r="L47" i="33"/>
  <c r="K47" i="33"/>
  <c r="J47" i="33"/>
  <c r="I47" i="33"/>
  <c r="H47" i="33"/>
  <c r="G47" i="33"/>
  <c r="D47" i="33"/>
  <c r="C47" i="33"/>
  <c r="L41" i="33"/>
  <c r="K41" i="33"/>
  <c r="J41" i="33"/>
  <c r="I41" i="33"/>
  <c r="H41" i="33"/>
  <c r="G41" i="33"/>
  <c r="D41" i="33"/>
  <c r="C41" i="33"/>
  <c r="L35" i="33"/>
  <c r="K35" i="33"/>
  <c r="J35" i="33"/>
  <c r="I35" i="33"/>
  <c r="H35" i="33"/>
  <c r="G35" i="33"/>
  <c r="D35" i="33"/>
  <c r="C35" i="33"/>
  <c r="L30" i="33"/>
  <c r="K30" i="33"/>
  <c r="L29" i="33" s="1"/>
  <c r="J30" i="33"/>
  <c r="J29" i="33" s="1"/>
  <c r="I30" i="33"/>
  <c r="I29" i="33" s="1"/>
  <c r="H30" i="33"/>
  <c r="H29" i="33" s="1"/>
  <c r="G30" i="33"/>
  <c r="G29" i="33" s="1"/>
  <c r="D30" i="33"/>
  <c r="D29" i="33" s="1"/>
  <c r="C30" i="33"/>
  <c r="C29" i="33" s="1"/>
  <c r="L21" i="33"/>
  <c r="K21" i="33"/>
  <c r="J21" i="33"/>
  <c r="I21" i="33"/>
  <c r="H21" i="33"/>
  <c r="G21" i="33"/>
  <c r="D21" i="33"/>
  <c r="C21" i="33"/>
  <c r="L12" i="33"/>
  <c r="K12" i="33"/>
  <c r="J12" i="33"/>
  <c r="I12" i="33"/>
  <c r="H12" i="33"/>
  <c r="G12" i="33"/>
  <c r="D12" i="33"/>
  <c r="D4" i="33" s="1"/>
  <c r="C12" i="33"/>
  <c r="C4" i="33" s="1"/>
  <c r="L5" i="33"/>
  <c r="K5" i="33"/>
  <c r="J5" i="33"/>
  <c r="I5" i="33"/>
  <c r="H5" i="33"/>
  <c r="G5" i="33"/>
  <c r="G4" i="33" s="1"/>
  <c r="C5" i="33"/>
  <c r="J4" i="33"/>
  <c r="K4" i="33" l="1"/>
  <c r="H4" i="33"/>
  <c r="L4" i="33"/>
  <c r="D91" i="33"/>
  <c r="I4" i="33"/>
  <c r="K29" i="33"/>
  <c r="I16" i="31" l="1"/>
  <c r="C5" i="9" l="1"/>
  <c r="B9" i="16" l="1"/>
  <c r="D9" i="16"/>
  <c r="C9" i="16"/>
  <c r="H59" i="8" l="1"/>
  <c r="G59" i="8"/>
  <c r="M5" i="9" l="1"/>
  <c r="F5" i="9"/>
  <c r="J5" i="9"/>
  <c r="C59" i="8" l="1"/>
</calcChain>
</file>

<file path=xl/sharedStrings.xml><?xml version="1.0" encoding="utf-8"?>
<sst xmlns="http://schemas.openxmlformats.org/spreadsheetml/2006/main" count="924" uniqueCount="697">
  <si>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</si>
  <si>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</si>
  <si>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</si>
  <si>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</si>
  <si>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</si>
  <si>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</si>
  <si>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</si>
  <si>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</si>
  <si>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</si>
  <si>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</si>
  <si>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</si>
  <si>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</si>
  <si>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</si>
  <si>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</si>
  <si>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</si>
  <si>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</si>
  <si>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</si>
  <si>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</si>
  <si>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</si>
  <si>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</si>
  <si>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</si>
  <si>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</si>
  <si>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</si>
  <si>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</si>
  <si>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</si>
  <si>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</si>
  <si>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</si>
  <si>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</si>
  <si>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</si>
  <si>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</si>
  <si>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</si>
  <si>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</si>
  <si>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</si>
  <si>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</si>
  <si>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</si>
  <si>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</si>
  <si>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</si>
  <si>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</si>
  <si>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</si>
  <si>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</si>
  <si>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</si>
  <si>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</si>
  <si>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</si>
  <si>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</si>
  <si>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</si>
  <si>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</si>
  <si>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</si>
  <si>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</si>
  <si>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</si>
  <si>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</si>
  <si>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</si>
  <si>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</si>
  <si>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</si>
  <si>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</si>
  <si>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</si>
  <si>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</si>
  <si>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</si>
  <si>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</si>
  <si>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</si>
  <si>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</si>
  <si>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</si>
  <si>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</si>
  <si>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</si>
  <si>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</si>
  <si>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</si>
  <si>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</si>
  <si>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</si>
  <si>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</si>
  <si>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</si>
  <si>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</si>
  <si>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</si>
  <si>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</si>
  <si>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</si>
  <si>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</si>
  <si>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от 30 лет и старше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</si>
  <si>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</si>
  <si>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</si>
  <si>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</si>
  <si>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</si>
  <si>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</si>
  <si>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</si>
  <si>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</si>
  <si>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</si>
  <si>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</si>
  <si>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</si>
  <si>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</si>
  <si>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</si>
  <si>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</si>
  <si>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</si>
  <si>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</si>
  <si>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</si>
  <si>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</si>
  <si>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</si>
  <si>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</si>
  <si>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Дата проведения</t>
  </si>
  <si>
    <t>Место проведения</t>
  </si>
  <si>
    <t>Количество, принявших участие в мероприятии (чел.)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</si>
  <si>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</si>
  <si>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</si>
  <si>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</si>
  <si>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</si>
  <si>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</si>
  <si>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</si>
  <si>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</si>
  <si>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</si>
  <si>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</si>
  <si>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</si>
  <si>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</si>
  <si>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</si>
  <si>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14 лет до 18 лет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</si>
  <si>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</si>
  <si>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</si>
  <si>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</si>
  <si>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</si>
  <si>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</si>
  <si>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</si>
  <si>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</si>
  <si>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</si>
  <si>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</si>
  <si>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</si>
  <si>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</si>
  <si>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</si>
  <si>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</si>
  <si>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</si>
  <si>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</si>
  <si>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Количество участников мероприятия (чел.)</t>
  </si>
  <si>
    <t>Возрастная характеристика участников мероприятия</t>
  </si>
  <si>
    <t>Наименование мероприятия</t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</si>
  <si>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</si>
  <si>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</si>
  <si>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</si>
  <si>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</si>
  <si>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</si>
  <si>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</si>
  <si>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</si>
  <si>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</si>
  <si>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</si>
  <si>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</si>
  <si>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</si>
  <si>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</si>
  <si>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</si>
  <si>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</si>
  <si>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</si>
  <si>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</si>
  <si>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</si>
  <si>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</si>
  <si>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</si>
  <si>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</si>
  <si>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</si>
  <si>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</si>
  <si>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</si>
  <si>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</si>
  <si>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</si>
  <si>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</si>
  <si>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</si>
  <si>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</si>
  <si>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</si>
  <si>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</si>
  <si>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</si>
  <si>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</si>
  <si>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</si>
  <si>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</si>
  <si>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</si>
  <si>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</si>
  <si>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</si>
  <si>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</si>
  <si>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</si>
  <si>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</si>
  <si>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</si>
  <si>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</si>
  <si>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</si>
  <si>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</si>
  <si>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</si>
  <si>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</si>
  <si>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</si>
  <si>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</si>
  <si>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</si>
  <si>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</si>
  <si>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</si>
  <si>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</si>
  <si>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</si>
  <si>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</si>
  <si>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</si>
  <si>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</si>
  <si>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</si>
  <si>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</si>
  <si>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</si>
  <si>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</si>
  <si>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</si>
  <si>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</si>
  <si>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</si>
  <si>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</si>
  <si>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</si>
  <si>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</si>
  <si>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</si>
  <si>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</si>
  <si>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</si>
  <si>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</si>
  <si>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Степень участия в организации мероприятия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</si>
  <si>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</si>
  <si>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</si>
  <si>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</si>
  <si>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</si>
  <si>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</si>
  <si>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</si>
  <si>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</si>
  <si>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Комитет по делам молодежи мэрии города Новосибирска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</si>
  <si>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</si>
  <si>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</si>
  <si>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</si>
  <si>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</si>
  <si>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</si>
  <si>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</si>
  <si>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</si>
  <si>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</si>
  <si>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</si>
  <si>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</si>
  <si>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</si>
  <si>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</si>
  <si>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</si>
  <si>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</si>
  <si>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</si>
  <si>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</si>
  <si>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t>По месту жительства</t>
  </si>
  <si>
    <t>1. ОБЩИЕ СВЕДЕНИЯ</t>
  </si>
  <si>
    <t>Учредитель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</si>
  <si>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</si>
  <si>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</si>
  <si>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</si>
  <si>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</si>
  <si>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</si>
  <si>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</si>
  <si>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</si>
  <si>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 xml:space="preserve">  1.3. Участие в социально-значимой деятельности занимающихся в клубных формированиях</t>
  </si>
  <si>
    <t>Федеральные</t>
  </si>
  <si>
    <t>Международные</t>
  </si>
  <si>
    <r>
      <t>Дата проведения (</t>
    </r>
    <r>
      <rPr>
        <b/>
        <u/>
        <sz val="14"/>
        <color theme="1"/>
        <rFont val="Times New Roman"/>
        <family val="1"/>
        <charset val="204"/>
      </rPr>
      <t>д.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м.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г.</t>
    </r>
    <r>
      <rPr>
        <b/>
        <sz val="14"/>
        <color theme="1"/>
        <rFont val="Times New Roman"/>
        <family val="1"/>
        <charset val="204"/>
      </rPr>
      <t>)</t>
    </r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</si>
  <si>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</si>
  <si>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</si>
  <si>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</si>
  <si>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</si>
  <si>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</si>
  <si>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</si>
  <si>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</si>
  <si>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</si>
  <si>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</si>
  <si>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</si>
  <si>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</si>
  <si>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</si>
  <si>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</si>
  <si>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</si>
  <si>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</si>
  <si>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</si>
  <si>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</si>
  <si>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</si>
  <si>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</si>
  <si>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</si>
  <si>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</si>
  <si>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</si>
  <si>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Итого</t>
  </si>
  <si>
    <t>ВК (внутриклубное)</t>
  </si>
  <si>
    <t>ВУ (внутриучрежд.)</t>
  </si>
  <si>
    <t>Место  проведения</t>
  </si>
  <si>
    <t>ПРАВИЛЬНО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</si>
  <si>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</si>
  <si>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</si>
  <si>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5.1. Городские и районные</t>
  </si>
  <si>
    <t>5.2. Мероприятия по месту жительства</t>
  </si>
  <si>
    <t>5.3. Участие в организации мероприятий других уровней (международный, Всероссийский, региональный, областной)</t>
  </si>
  <si>
    <t xml:space="preserve">∙ условно осужденные; </t>
  </si>
  <si>
    <t>Название    мероприятия</t>
  </si>
  <si>
    <t>Название   мероприятия</t>
  </si>
  <si>
    <r>
      <t>высшее</t>
    </r>
    <r>
      <rPr>
        <sz val="14"/>
        <color rgb="FFFF0000"/>
        <rFont val="Times New Roman"/>
        <family val="1"/>
        <charset val="204"/>
      </rPr>
      <t>, из них:</t>
    </r>
  </si>
  <si>
    <t>МБУ ЦМД "Левобережье"</t>
  </si>
  <si>
    <t>Долганова О.Л.</t>
  </si>
  <si>
    <t>Муниципальное бюджетное учреждение  Советского района города Новосибирска Центр молодежного досуга "Левобережье" (МБУ ЦМД "Левобережье") 17.02.1999</t>
  </si>
  <si>
    <t>630057, г. Новосибирск, ул. Энгельса, 17                                                                                                    e-mail: levoberege@inbox.ru  тел. 306-49-72                                                                                                                                                                     страница на портале тымолод.рф:http: //www.timolod.ru/centers/levobereje/</t>
  </si>
  <si>
    <t>Долганова Оксана Леонидовна</t>
  </si>
  <si>
    <t>НООО "Талант - Инициатива Молодость"</t>
  </si>
  <si>
    <t>МБУ ЦМД «Левобережье»</t>
  </si>
  <si>
    <t>микрорайон Шлюз</t>
  </si>
  <si>
    <t>14-20</t>
  </si>
  <si>
    <t>Патриотический поход “Моя малая родина”</t>
  </si>
  <si>
    <t>микрорайон ОбъГЭС</t>
  </si>
  <si>
    <t>Патриотический поход "Природа родного поселка"</t>
  </si>
  <si>
    <t xml:space="preserve">берег Обского водохранилища, Чемской бор </t>
  </si>
  <si>
    <t xml:space="preserve">Патриотический поход "По местам малой Родины" </t>
  </si>
  <si>
    <t xml:space="preserve">ПкиО "У моря Обского" берег Обского водохранилища </t>
  </si>
  <si>
    <t>Патриотический поход "Созвездия и видимые звёзды в небе Новосибирска"</t>
  </si>
  <si>
    <t>Патриотический поход "Пройти по памятным местам микрорайона"</t>
  </si>
  <si>
    <t>14-21</t>
  </si>
  <si>
    <t>14-22</t>
  </si>
  <si>
    <t>14-23</t>
  </si>
  <si>
    <t>14-24</t>
  </si>
  <si>
    <t>Роллер фест, Посвященный Дню России</t>
  </si>
  <si>
    <t>VI Открытый турнир города Но-восибирска по Вовинам Вьет Во Дао</t>
  </si>
  <si>
    <t xml:space="preserve">Открытый шахматный фестиваль "Отважная пешка" </t>
  </si>
  <si>
    <t>Содействие формирования здорового образа жизни в молодежной среде</t>
  </si>
  <si>
    <t>от 0 лет и старше</t>
  </si>
  <si>
    <t>6-35 лет</t>
  </si>
  <si>
    <t>разнорабочий, подсобный роабочий</t>
  </si>
  <si>
    <t>03.08.2020-07.10.2020</t>
  </si>
  <si>
    <t>«Теплый вечер», поэтическая встреча</t>
  </si>
  <si>
    <t>14-18</t>
  </si>
  <si>
    <t>от 0 и старше</t>
  </si>
  <si>
    <t>XIV рейтинг-турнир памяти А.А. Волокитина</t>
  </si>
  <si>
    <t>4-18</t>
  </si>
  <si>
    <t>8-35 лет</t>
  </si>
  <si>
    <t>Районный слет трудовых отрядов "Здравствуй, лето трудовое"</t>
  </si>
  <si>
    <t>12-35 лет</t>
  </si>
  <si>
    <t xml:space="preserve">Food Battle «Нарезка» </t>
  </si>
  <si>
    <t>КВН «Молодежь выбирает ЗОЖ»</t>
  </si>
  <si>
    <t>14-17 лет</t>
  </si>
  <si>
    <t>Районный этап Всероссийского турнира по шахматам среди школьников "Белая ладья"</t>
  </si>
  <si>
    <t>VI интеллектуальный конкурс «Журналиада»</t>
  </si>
  <si>
    <t>Открытый творческий конкурс  «#ЖивиЯрко»</t>
  </si>
  <si>
    <t>Районная интеллектуальная игра для старшеклассников «Человек. Государство. Закон»</t>
  </si>
  <si>
    <t>Содействие молодёжи в трудной жизненной ситуации</t>
  </si>
  <si>
    <t>Акция "Безопасный маршрут" по профилактике ВИЧ, СПИДа</t>
  </si>
  <si>
    <t>IV Патриотический конкурс исполнительского творчества подростков и молодежи «Голос Родины»</t>
  </si>
  <si>
    <t>Интерактивная программа «Вечер духовной музыки»</t>
  </si>
  <si>
    <t>14-35 лет</t>
  </si>
  <si>
    <t>Конкурс-фестиваль танцевальных культур «Ритмы лета»</t>
  </si>
  <si>
    <t>Гала-концерт творческого конкурса «Строки, опаленные войной» в онлайн формате</t>
  </si>
  <si>
    <t>Парад победы, онлайн-трансляция, в рамках митинга, посвященного 75-й годовщины победы, Свеча памяти, Бессмертный полк</t>
  </si>
  <si>
    <t>Военно-спортивные соревнования «Победный май», среди подростков ОУ, посвященные 75-ой годовщине Победы в ВОВ</t>
  </si>
  <si>
    <t>«Традициям Быть», районный фестиваль народного творчества</t>
  </si>
  <si>
    <t>Онлайн фестиваль «Мы одна семья»</t>
  </si>
  <si>
    <t xml:space="preserve">Митинги, посвященные  Дню памяти и скорби
</t>
  </si>
  <si>
    <t>Районная интерактивная игра "Город над Обью"/викторина онлайн</t>
  </si>
  <si>
    <t>Соревнования по технике завязывания туристских узлов, Кубок «Узлы Эшли»</t>
  </si>
  <si>
    <t>Акция «АвтоЛеди»</t>
  </si>
  <si>
    <t>«Лыжня ОбьГЭСа» районные массовые старты</t>
  </si>
  <si>
    <t>от 6 лет и старше</t>
  </si>
  <si>
    <t>Тимбилдинг, посвященный дню физкультурника</t>
  </si>
  <si>
    <t>18-35 лет</t>
  </si>
  <si>
    <t>Фестиваль спортивных единоборств Советского района</t>
  </si>
  <si>
    <t xml:space="preserve">Основные отделы учреждения:                                                                                                                                                                                        ОО  «Левобережье» - Энгельса, 17, первый этаж пяти этажного жилого дома;
ОО «Спутник» - Варшавская, 12, второй этаж двухэтажного здания;
ОО «Факел» - Ветлужская, 28а, первый этаж двухэтажного здания;                                               ОО ДМ «Маяк» - Русская, 1а, отдельное двухэтажное здание
</t>
  </si>
  <si>
    <t>Площадь по основным отделам:                                                                                                               ОО «Левобережье» – 180,9 кв.м;
ОО «Спутник» – 394,9 кв.м;
ОО «Факел» – 354,4 кв.м;                                                                                                                           ОО ДМ «Маяк» - 1648,4 кв.м
Итого: 2578,6 кв.м.</t>
  </si>
  <si>
    <t>Площадь по основным отделам:                                                                                                              ОО «Левобережье» – 180,9 кв.м;
ОО «Спутник» – 381,7 кв.м;
ОО «Факел» – 340,1 кв.м;                                                                                                                           ОО ДМ «Маяк» - 1231,6 кв.м.
Итого: 2134,3 кв.м.</t>
  </si>
  <si>
    <t>ОО «Левобережье» – 6;
ОО «Спутник» – 8;
ОО «Факел» – 6;                                                                                                                                            ОО ДМ «Маяк» - 12.      
Итого: 32.</t>
  </si>
  <si>
    <t>ОО «Левобережье» – 16;
ОО «Спутник» – 19;
ОО «Факел» – 12;                                                                                                                                          ОО ДМ «Маяк» - 28.
Итого: 75</t>
  </si>
  <si>
    <t>ОО «Левобережье» – пн.-пт. 09:00-21:00, сб. 10:00-21:00
ОО «Спутник» – пн.-сб. 09:00-21:00, вс. 09:00-19:00
ОО «Факел» – пн.-пт. 09:00-21:00, сб-вс. 10:00-20:00                                                                              ОО ДМ «Маяк» - пн.-вс. 09:00-22:00</t>
  </si>
  <si>
    <t>Мероприятия, посвященные дню физкультурника (викторина, фотоакция, челендж)</t>
  </si>
  <si>
    <t>статьи в социальной сети ""В контакте"</t>
  </si>
  <si>
    <t xml:space="preserve">https://timolod.ru/organization/molodezhnye-tsentry/levoberezhe/ </t>
  </si>
  <si>
    <t xml:space="preserve">https://vk.com/id332837747 </t>
  </si>
  <si>
    <t>https://www.facebook.com/Levoberege/</t>
  </si>
  <si>
    <t xml:space="preserve">https://www.instagram.com/levobereje/ </t>
  </si>
  <si>
    <t>6677 (СМИ 151, ВКонтакте 4723, Facebook 998, Instgram 85)</t>
  </si>
  <si>
    <t>«Команда»</t>
  </si>
  <si>
    <t>Январь – декабрь 2020</t>
  </si>
  <si>
    <t>14-30</t>
  </si>
  <si>
    <t>«Штаб волонтеров Советского района»</t>
  </si>
  <si>
    <t>«Ландшафт»</t>
  </si>
  <si>
    <t>Апрель - октябрь 2020</t>
  </si>
  <si>
    <t>14-35</t>
  </si>
  <si>
    <t>«Творческое пространство «Астероид Б-612»</t>
  </si>
  <si>
    <t>«Открытое пространство «МИФ»</t>
  </si>
  <si>
    <t>Сентябрь 2019 – май 2020 сентябрь - декабрь 2020</t>
  </si>
  <si>
    <t>Зеленый кинотеатр» под открытым небом</t>
  </si>
  <si>
    <t>Май – сентябрь 2020</t>
  </si>
  <si>
    <t>«Огни Маяка»</t>
  </si>
  <si>
    <t>«Город над Обью»</t>
  </si>
  <si>
    <t>Октябрь 2019 – май 2020</t>
  </si>
  <si>
    <t>«Штаб трудовых отрядов Советского района»</t>
  </si>
  <si>
    <t>14-17</t>
  </si>
  <si>
    <t>«Анимация»</t>
  </si>
  <si>
    <t>«Эко»</t>
  </si>
  <si>
    <t>«ЭкоКухня»</t>
  </si>
  <si>
    <t>Окна</t>
  </si>
  <si>
    <t>Июнь – декабрь 2020</t>
  </si>
  <si>
    <t>11-16</t>
  </si>
  <si>
    <t>Мое завтра</t>
  </si>
  <si>
    <t>"МультКВИЗ"</t>
  </si>
  <si>
    <t>ДК "Приморский"</t>
  </si>
  <si>
    <t>Благодарность- 1 шт.</t>
  </si>
  <si>
    <t>Праздничное народное гуляние "Широкая масленица"</t>
  </si>
  <si>
    <t>ДК "Академия"</t>
  </si>
  <si>
    <t>Почетный диплом - 1 шт.</t>
  </si>
  <si>
    <t>Праздничное мероприятие, посвященное Дню 8 марта</t>
  </si>
  <si>
    <t>ИЯФ СО РАН</t>
  </si>
  <si>
    <t>Благодарственное письмо- 1 шт.</t>
  </si>
  <si>
    <t>Концертная программа, посвященная 11-летию МБУ ЦМД "Левобережье"</t>
  </si>
  <si>
    <t>ОО ДМ "Маяк"</t>
  </si>
  <si>
    <t>Благодарственное письмо администрации Советского района - 4 шт. (ОО Левобережье, ОО Спутник, ОО Факел, ОО Маяк)                    Благодарность - ( ОО Левобережье - 12 шт., ОО Спутник ТО «Ушастый нянь – 3 шт.)</t>
  </si>
  <si>
    <t>16 Открытый молодежный рейтинг-турнир по шахматам памяти А.А.Волокитина</t>
  </si>
  <si>
    <t>06.01.-16.02.2020</t>
  </si>
  <si>
    <t>ОО "Факел"</t>
  </si>
  <si>
    <t>1 место - 1 шт. (Березина Мария)         2 место - 1шт. (Куликов Владимир).    Грамота за лучший результат среди ветеранов - Куликов Владимир</t>
  </si>
  <si>
    <t>Районные массовые старты "Лыжня ОбьГЭСа", посвященных 75-ой годовщине Победы в ВОВ</t>
  </si>
  <si>
    <t>ПКиО "У моря Обского"</t>
  </si>
  <si>
    <t>Благодарность - 3 шт. (ТО "Ушастый нянь", ТО "Муравей", ТО "Катэ")</t>
  </si>
  <si>
    <t>Районная интеллектуальная игра «Человек.Государство.Закон»</t>
  </si>
  <si>
    <t>Диплом за участие – ТО «Ушастый нянь»</t>
  </si>
  <si>
    <t>III районный online-фестиваль хореографических коллективов "Танцующий район. Вальс Победы"</t>
  </si>
  <si>
    <t xml:space="preserve">Диплом лауреата 1-й степени -1 шт. (Студия Дэнс-Коктейль)
Диплом лауреата 2-й степени -1 шт.
(Шоу-балет Натальи Бизяевой)
</t>
  </si>
  <si>
    <t>Районный интернет конкурс "ЧеховЛайк"</t>
  </si>
  <si>
    <t>апрель</t>
  </si>
  <si>
    <t>online</t>
  </si>
  <si>
    <t>Диплом лауреата 2-й степени -1 шт.</t>
  </si>
  <si>
    <t>XI Районный слет трудовых отрядов «Здравствуй, лето трудовое!»</t>
  </si>
  <si>
    <t>Диплом участника – 4шт. (ТО «Ушастый нянь», ТО «Муравей», ТО «КАТЭ», ТО «Пума»)</t>
  </si>
  <si>
    <t>Районные соревнования Кубок «Узлы Эшли»</t>
  </si>
  <si>
    <t>Диплом 1 степени – Кирсанова Анастасия,  Сороченко Анастасия, Желтенко Денис,  Казанцева Настя, Рожкова Анастасия, ТО «Ушастый нянь»</t>
  </si>
  <si>
    <t>Интеллектуальная музыкальная игра «МУЗ ТО»</t>
  </si>
  <si>
    <t>Штаб трудовых отрядов Кировского района</t>
  </si>
  <si>
    <t xml:space="preserve">1 место – 1шт. (ТО «Ушастый нянь»)
Диплом за участие – 1шт. (ТО «Ушастый нянь»)
</t>
  </si>
  <si>
    <t>Районный конкурс творческих работ «Вода – чудесный дар природы», посвященному Всемирному дню водных ресурсов</t>
  </si>
  <si>
    <t>МКУК ЦБС Советского района «Библиотека им. А.Л.Барто»</t>
  </si>
  <si>
    <t>Благодарность – 1 шт. (Егорова Е.А.)</t>
  </si>
  <si>
    <t>Акция по вручению ветеранам памятных подарков и поздравлений в рамках празднования 75-ой годовщины Победы в ВОВ</t>
  </si>
  <si>
    <t>Общественная ордена Маршала Жукова организация ветеранов-пенсионеров Советского района г.Новосибирска</t>
  </si>
  <si>
    <t>Благодарность – 2шт. (Мухомадеева Я.М, Белкина М.С.)</t>
  </si>
  <si>
    <t>Соревнования по стрельбе из пнематической винтовки и в электронном тире из автомата АК-74 между курсантами Новосибисркого штаба трудовых отрядов</t>
  </si>
  <si>
    <t>МКУ Центр «Витязь»</t>
  </si>
  <si>
    <t xml:space="preserve">1 место – ТО Ушастый нянь
3 место – ТО Ушастый нянь
</t>
  </si>
  <si>
    <t>Городской кубок по кикбоксингу на призы "СШ НТКД"</t>
  </si>
  <si>
    <t>25-26.01.2020</t>
  </si>
  <si>
    <t>г. Новосибирск</t>
  </si>
  <si>
    <t>1 место - Пархомчик Матвей (поинтфайтинг), Кулагин Антон (поинтфайтинг)                                   2 место - Пущин Олег (поинтфайтинг)</t>
  </si>
  <si>
    <t>Турнир "Шахматный Новосибирск"</t>
  </si>
  <si>
    <t>02 февраля 2020</t>
  </si>
  <si>
    <t>3 место - Москвина Мария</t>
  </si>
  <si>
    <t>Открытый турнир на Кубок Сибири по историческому дуэльному фехтованию</t>
  </si>
  <si>
    <t>22-23 февраля 2020</t>
  </si>
  <si>
    <t xml:space="preserve">3 место - 3 шт. (Длинный меч BASIC - Волгин Андрей, длинный меч, женская - Пронина Ирина, военная самбля, женская - Пронина Ирина) </t>
  </si>
  <si>
    <t>Акция "Снегоборцы 2020"</t>
  </si>
  <si>
    <t>март</t>
  </si>
  <si>
    <t>Диплом участника - 2 шт. (отряд "Пума", «Ушастый нянь» и Рогозина Катя, Плясунков Данил)</t>
  </si>
  <si>
    <t>Городской фестиваль "Дыхание времен"</t>
  </si>
  <si>
    <t>МБУК ДК "40 лет ВЛКСМ"</t>
  </si>
  <si>
    <t>Диплом лауреата -1 шт.</t>
  </si>
  <si>
    <t>Городской фестиваль "Мы дети твои"</t>
  </si>
  <si>
    <t>июнь</t>
  </si>
  <si>
    <t xml:space="preserve">Диплом лауреата 1-й  степени - 1шт.
Диплом лауреата 3-й степени -1 шт. (хореография: Кривенко, Игнатцева)
Диплом участника - 1 шт. (художественное слово)
</t>
  </si>
  <si>
    <t>Чемпионат г.Новосибирска 2020 года по шахматам среди женщин</t>
  </si>
  <si>
    <t>г.Новосибирск</t>
  </si>
  <si>
    <t>Диплом 2 степени – 1 шт. (Макарова Ольга)</t>
  </si>
  <si>
    <t xml:space="preserve">Практическая мастерская социально-значимых проектов «От идеи к реализации для молодежных инициатив» </t>
  </si>
  <si>
    <t>Сертификат – 1шт. (Крамаренко А.Н.)</t>
  </si>
  <si>
    <t>Чемпионат и Первенство Новосибирской области по КИКБОКСИНГУ в спортивных дисциплинах «фулл-контакт», «фулл-контакт с лоу-киком», «поинт-файтинг», «лайт-контакт»</t>
  </si>
  <si>
    <t>29.02-01.03.2020</t>
  </si>
  <si>
    <t xml:space="preserve">1 место – 1 шт. Рымарев Лев (поинтфайтинг)
2 место – 1 шт. Пархомчик Матвей (поинтфайтинг)
</t>
  </si>
  <si>
    <t xml:space="preserve">Открытый областной турнир по восточному единоборству </t>
  </si>
  <si>
    <t>г. Кемерово</t>
  </si>
  <si>
    <t>дисциплина "ВЬЕТВОДАО":               1 место - 2 шт. ( Сойчик Гордей, Овсянников Игорь)                              3 место - 1шт.(Сазоненко Арсений)</t>
  </si>
  <si>
    <t>Этнокультурный практикум "ПО_СИБИРСКИ"</t>
  </si>
  <si>
    <t>11-13,09-2020</t>
  </si>
  <si>
    <t>г.Томск</t>
  </si>
  <si>
    <t>Диплом лауреата - 1 шт.</t>
  </si>
  <si>
    <t>Форум молодежи Новосибирской области «PROрегион»</t>
  </si>
  <si>
    <t>Региональный этап конкурса на лучшего работника сферы молодежной политики НСО в номинации «Специалист учреждения по работе с молодежью»</t>
  </si>
  <si>
    <t>Всероссийское соревнование по кикбоксингу в дисциплинах "К1", "Лайт-контакт", "поинтфайтинг", "Сольные композиции" "MOSCOW OPEN"</t>
  </si>
  <si>
    <t>23-27 января 2020</t>
  </si>
  <si>
    <t>Московская область, п. Ершово</t>
  </si>
  <si>
    <t>2 место - Таскаев Андрей (Поинтфайтинг)                                             3 место - Перепадин Матвей (Лайт-контакт), Таскаев Андрей (Лайт-контакт)</t>
  </si>
  <si>
    <t>Всероссийский конкурс-фестиваль талантов "Сибирские самоцветы"</t>
  </si>
  <si>
    <t>Лауреат 1 степени - 1 шт. (Пренинг Виталина)                                              Лауреат 2 степени - 1шт. (Пренинг Виталина)</t>
  </si>
  <si>
    <t>IX Всероссийский педагогический конкурс "ФГОСОБРазование"</t>
  </si>
  <si>
    <t>01.01.-30.06.2020</t>
  </si>
  <si>
    <t>г. Москва</t>
  </si>
  <si>
    <t>Диплом победителя 2 место - Белкина М.С.</t>
  </si>
  <si>
    <t>IV Всероссийский героико-патриотический фестиваль детского и юношеского творчества "Звезда спасения"</t>
  </si>
  <si>
    <t>2020год</t>
  </si>
  <si>
    <t>Г. Новосибирск</t>
  </si>
  <si>
    <t>Диплом участника - 2 шт. (Аминева Диана, Юрлов Лев)</t>
  </si>
  <si>
    <t>Всероссийский конкурс-фестиваль талантов "Мир чудес"</t>
  </si>
  <si>
    <t>2020 год</t>
  </si>
  <si>
    <t>Лауреат 1 степени - 1 шт. (Пренинг Виталина)                                              Дипломант 1 степени - 1шт. (Пренинг Виталина )   Благодарноственное письмо - 1 шт. (Потапов Роман Валерьевич)</t>
  </si>
  <si>
    <t>Поэтический флэшмоб "#ГОЛОС_ПОБЕДЫ"</t>
  </si>
  <si>
    <t>май</t>
  </si>
  <si>
    <t>группа ВК центр исторического добравольчества "Паруса истории"</t>
  </si>
  <si>
    <t>Диплом победитель -1 шт.</t>
  </si>
  <si>
    <t>Флешмоб, посвященный Дню России</t>
  </si>
  <si>
    <t>Благодарность - 1 шт.( Народный образцовый коллектив "Младые россы")</t>
  </si>
  <si>
    <t>Всероссийский многожанровый конкурс</t>
  </si>
  <si>
    <t xml:space="preserve">Диплом лауреата 1-й степени -2 шт.
Диплом лауреата 2-й степени - 2 шт.
</t>
  </si>
  <si>
    <t>VIII Всероссийский фестиваль Традиционной культуры "День России на Бирюзовой Катуни"</t>
  </si>
  <si>
    <t>24-27.09.2020</t>
  </si>
  <si>
    <t>Алтайский край</t>
  </si>
  <si>
    <t>Диплом - 1 шт.</t>
  </si>
  <si>
    <t>Межрегиональная сетевая акция «Нет в России семьи такой, где б не памятен был свой герой»</t>
  </si>
  <si>
    <t>г. Димитровград</t>
  </si>
  <si>
    <t>Диплом участника – 1 шт. (Крамаренко А.Н.)</t>
  </si>
  <si>
    <t>Всероссийский открытый литературный конкурс «Вернись на родину, душа!», посвященный 150-летию И.А. Бунина</t>
  </si>
  <si>
    <t>г.Орел</t>
  </si>
  <si>
    <t>Лауреат-полуфиналист – 1 шт. (Крамаренко А.Н.)</t>
  </si>
  <si>
    <t>Международный конкурс фестиваль хореографического искусства "Соло-SUPER-дети"</t>
  </si>
  <si>
    <t>05-25.08.2020</t>
  </si>
  <si>
    <t>Диплом лауреата 2-й степени -1 шт. (Сидорова, Чернышева)</t>
  </si>
  <si>
    <t xml:space="preserve">XI INTERNATIONAL MARTIAL ARTS FESTIVAL 
VI MARTIAL ARTS OLYMPICS SIBERIA-ASIA
</t>
  </si>
  <si>
    <t>19-20.09.2020</t>
  </si>
  <si>
    <t>г.Барнаул</t>
  </si>
  <si>
    <t xml:space="preserve">1 место – 4 шт. Рымарев Лев (поинтфайтинг), Кулагин Антон (поинтфайтинг), Перепадин Александр  (примфайтинг), Кулагин Антон (лайт-контакт)
2 место – 2 шт. Могилин Глеб (поинтфайтинг), Таскаев Андрей (лайт-контакт),
3 место –  3шт. Могилин Глеб (лайт-контакт), Таскаев Андрей (поинтфайтинг), Рымарев Лев (лайт-контакт)
</t>
  </si>
  <si>
    <t>Буклет МБУ ЦМД "Левобережье", "Безопасны маршрут"/"В помощь родителю"/"В помощь специалисту"</t>
  </si>
  <si>
    <t>200/30/30</t>
  </si>
  <si>
    <t>Масленица-2020 (НГУ)</t>
  </si>
  <si>
    <t>НГУ</t>
  </si>
  <si>
    <t xml:space="preserve">Масленица-2020 </t>
  </si>
  <si>
    <t>приход в честь Благовещения Пресвятой Богородицы</t>
  </si>
  <si>
    <t>Празднично-игровая программа "Широкая масленица"</t>
  </si>
  <si>
    <t>школа-интернат №152</t>
  </si>
  <si>
    <t xml:space="preserve">  Выставка «Мы Помним» </t>
  </si>
  <si>
    <t>https://vk.com/id3908806</t>
  </si>
  <si>
    <t>"Святочная вечёрка"</t>
  </si>
  <si>
    <t>МБУ ЦМД «Левобережье»ОО «Дом молодежи  «Маяк»(ул. Русская, 1а)</t>
  </si>
  <si>
    <t>Вручение подарков ветеранам ВОВ к 75-летию победы</t>
  </si>
  <si>
    <t>6-7.05.20</t>
  </si>
  <si>
    <t xml:space="preserve">https://vk.com/club119961351?w=wall-119961351_1642%2Fall https://vk.com/club119961351?w=wall-119961351_1644%2Fall </t>
  </si>
  <si>
    <t>Квест игра “История победы”</t>
  </si>
  <si>
    <t>https://vk.com/mcsputnik</t>
  </si>
  <si>
    <t>Челлендж "Читаем Барто вместе"</t>
  </si>
  <si>
    <t>https://vk.com/levoberege.https://vk.com/mayak_dm</t>
  </si>
  <si>
    <t xml:space="preserve">"Зарядка для ума" игры для подростков и молодежи, находящихся на самоизоляции </t>
  </si>
  <si>
    <t>https://vk.com/</t>
  </si>
  <si>
    <t>Концерт, посвященный параду Победы "Радость Победы"</t>
  </si>
  <si>
    <t>https://vk.com/levoberege</t>
  </si>
  <si>
    <t>Прямой эфир «Органические отходы»</t>
  </si>
  <si>
    <t xml:space="preserve">https://vk.com/eco_nsk_mayk?w=wall-181619745_316%2Fall </t>
  </si>
  <si>
    <t xml:space="preserve">Фотофлешмоб
 «Мы – одна страна»
</t>
  </si>
  <si>
    <t>https://vk.com/levoberege?w=wall-34729061_13031</t>
  </si>
  <si>
    <t>Прямой эфир для подростков «летнее трудоустройство несовершеннолетних» в рамках ярмарки трудовых отрядов «Вливайся»</t>
  </si>
  <si>
    <t>https://www.instagram.com/p/B-r_cFaJPot/?igshid=1lpuz7cfbu0fz</t>
  </si>
  <si>
    <t>Экологическая акция памяти погибших во всех войнах</t>
  </si>
  <si>
    <t>Мемориальный комплекс "Алеша-Сибиряк"</t>
  </si>
  <si>
    <t>Караоке-программа «Мы любим, петь» для молодёжи с ограниченными возможностями здоровья</t>
  </si>
  <si>
    <t xml:space="preserve">МБУ ЦМД «Левобережье» ОО «Факел», ул.Ветлужская, 28 а
</t>
  </si>
  <si>
    <t>Открытие выставки художественных работ молодёжи с ограниченными возможностями здоровья «Творчество без границ»</t>
  </si>
  <si>
    <t>Открытие выставки творческих работ молодёжи с ограниченными возможностями здоровья «Умелые ручки»</t>
  </si>
  <si>
    <t>Новогодняя программа «Новогодняя сказка», для детей КЦ СОН</t>
  </si>
  <si>
    <t>Новогодняя программа «Новогодняя сказка», для молодёжи с ограниченными возможностями здоровья</t>
  </si>
  <si>
    <t xml:space="preserve">Трибьют посвященный творчеству Виктора Цоя </t>
  </si>
  <si>
    <t>Организация экспозиции и открытие выставки «Моя армия самая сильная!»</t>
  </si>
  <si>
    <t>Масленица</t>
  </si>
  <si>
    <t xml:space="preserve">МБУ ЦМД «Левобережье» ОО «Факел», ОО "Маяк", дворовая площадка ул.Энгельса 17
</t>
  </si>
  <si>
    <t>Социально значимая акция "Посылка солдату"</t>
  </si>
  <si>
    <t>01-22.02.2020</t>
  </si>
  <si>
    <t>МБУ ЦМД «Левобережье» ОО «Дом молодежи  «Маяк» ул. Русская, 1а</t>
  </si>
  <si>
    <t>«Детские забавы», дворовый праздник, посвященный Дню защиты детей</t>
  </si>
  <si>
    <t>https://vk.com/levoberege?z=video-34729061_456239611%2F0738b7fe3f1d1fa57c%2Fpl_wall_-34729061</t>
  </si>
  <si>
    <t xml:space="preserve">Флешмоб "Вперед Россия!", посвященный Дню российского флага </t>
  </si>
  <si>
    <t>Конкурс экологических плакатов и арт-объектов</t>
  </si>
  <si>
    <t>7-11.12.2020</t>
  </si>
  <si>
    <t>Онлайн викторина о деятельности академика Лаврентьева, посвяценная годовщине образования СО РАН</t>
  </si>
  <si>
    <t>16.04-18.04.2020</t>
  </si>
  <si>
    <t>https://www.instagram.com/s/aGlnaGxpZ2h0OjE3ODUzMzQwNTUyOTQyMTY5?igshid=mamuxg1yua1&amp;story_media_id=2288573327677450742_11467649484</t>
  </si>
  <si>
    <t>Молодежная патриотическая акция «Помнишь Победу – напиши деду!»</t>
  </si>
  <si>
    <t>Социальная значимая акция «Трудовой десант»</t>
  </si>
  <si>
    <t>15.03.2020
23.10.2020
01.10.2020</t>
  </si>
  <si>
    <t xml:space="preserve">детская площадка ТОС "Больничный городок"  https://vk.com/levoberege , варшавская 12, микрорайон Шлюз, энгельса    </t>
  </si>
  <si>
    <t>Онлайн выставка  «Нарисуй мне небо», посвященная Дню космонавтики</t>
  </si>
  <si>
    <t>Акция «Подарок ветерану»</t>
  </si>
  <si>
    <t>по адресам</t>
  </si>
  <si>
    <t>Интерактивная программа «Победная весна»</t>
  </si>
  <si>
    <t>Конкурс молодых художников «победная весна»</t>
  </si>
  <si>
    <t>20.04-24.04.2020</t>
  </si>
  <si>
    <t xml:space="preserve">https://vk.com/wall-34729061_11835 
https://vk.com/wall-34729061_11911 
</t>
  </si>
  <si>
    <t xml:space="preserve"> Праздничная программа "И все о той весне", посвященная Дню Победы</t>
  </si>
  <si>
    <t>https://vk.com/levoberege?z=video-34729061_456239533%2F8eea01506a0260172b%2Fpl_wall_-34729061</t>
  </si>
  <si>
    <t>Онлайн выставка «Без войны», посвященной Дню Победы</t>
  </si>
  <si>
    <t>https://vk.com/levoberege?w=wall-34729061_12056</t>
  </si>
  <si>
    <t>Военно-патриотическая игра «Дороги Войны», посвященная Дню Победы</t>
  </si>
  <si>
    <t>https://vk.com/levoberege?w=wall-34729061_12227</t>
  </si>
  <si>
    <t>Акция «Свеча Памяти»</t>
  </si>
  <si>
    <t>https://vk.com/wall-84855270_7118</t>
  </si>
  <si>
    <t>Победный КВИЗ</t>
  </si>
  <si>
    <t>Instagram</t>
  </si>
  <si>
    <t>Патриотическая акция «Россия – Родина моя», посвященная Дню независимости России</t>
  </si>
  <si>
    <t xml:space="preserve">https://vk.com/levoberege?w=wall-34729061_12519 
https://vk.com/levoberege?w=wall-34729061_12517 
https://vk.com/levoberege?w=wall-34729061_12514 
https://vk.com/levoberege?w=wall-34729061_12512 
https://vk.com/levoberege?w=wall-34729061_12508 
https://vk.com/levoberege?w=wall-34729061_12518
</t>
  </si>
  <si>
    <t>Серия акций, посвященных Дню Российского флага.</t>
  </si>
  <si>
    <t>17-22.08.2020</t>
  </si>
  <si>
    <t>vk.com/levoberegehttps://vk.com/mayak_dm</t>
  </si>
  <si>
    <t>Фотоконкурс в сети интернет «Моя страна самая красивая!»</t>
  </si>
  <si>
    <t>https://vk.com/levoberege?w=wall-34729061_13165</t>
  </si>
  <si>
    <t xml:space="preserve">Выставка творческих работ «От всей души», посвященная Дню пожилого человека </t>
  </si>
  <si>
    <t>https://vk.com/levoberege?w=wall-34729061_13310</t>
  </si>
  <si>
    <t>Поэтическая акция, посвященная Дню народного единства</t>
  </si>
  <si>
    <t>Добровольческая акция "Мы Вместе"</t>
  </si>
  <si>
    <t>1-30.04.2020</t>
  </si>
  <si>
    <t>Экологическая акция «Наша Земля - наше будущее», к Всемирному Дню охраны окружающей среды</t>
  </si>
  <si>
    <t xml:space="preserve">Акция по уборке мусора «Территория плюс» </t>
  </si>
  <si>
    <t>МБУ ЦМД «Левобережье»
площадка перед  ОО "Факел",
ул.Ветлужская, 28 а</t>
  </si>
  <si>
    <t>Благотворительная акция «От сердца к сердцу», в преддверии Декады инвалидов</t>
  </si>
  <si>
    <t>МБУ ЦМД «Левобережье»ОО «Дом молодежи  «Маяк»</t>
  </si>
  <si>
    <t>Акция «Новогодняя варежка + подарок»</t>
  </si>
  <si>
    <t>1-25.12.2020</t>
  </si>
  <si>
    <t>МБУ ЦМД «Левобережье», по адресам</t>
  </si>
  <si>
    <t>Серия благотворительных акций в помощь бездомных животных</t>
  </si>
  <si>
    <t>2-30.11.2020</t>
  </si>
  <si>
    <t>Фримаркет «Дай вторую жизнь вещам»</t>
  </si>
  <si>
    <t>14.03.2020,
19-23-10.2020
9-15.11.2020</t>
  </si>
  <si>
    <t>Районный слет трудовых отрядов «Здравствуй, лето трудовое»</t>
  </si>
  <si>
    <t>03.08.2020-12.08.2020</t>
  </si>
  <si>
    <t>V Патриотический конкурс исполнительского творчества подростков и молодежи «Голос Родины»</t>
  </si>
  <si>
    <t>19.03-01.05.2020</t>
  </si>
  <si>
    <t xml:space="preserve">МБУ ЦМД «Левобережье»ОО «Дом молодежи  «Маяк» </t>
  </si>
  <si>
    <r>
      <t>Творческий конкурс</t>
    </r>
    <r>
      <rPr>
        <b/>
        <sz val="12"/>
        <color theme="1"/>
        <rFont val="Times New Roman"/>
        <family val="1"/>
        <charset val="204"/>
      </rPr>
      <t xml:space="preserve"> «</t>
    </r>
    <r>
      <rPr>
        <sz val="12"/>
        <color theme="1"/>
        <rFont val="Times New Roman"/>
        <family val="1"/>
        <charset val="204"/>
      </rPr>
      <t>Строки, опаленные войной»</t>
    </r>
  </si>
  <si>
    <t>https://vk.com/levoberege?z=video-34729061_456239544%2F1e5206e86fa9c4744e%2Fpl_wall_-34729061</t>
  </si>
  <si>
    <t>Онлайн Митинг, Посвященный Параду Победы</t>
  </si>
  <si>
    <t>https://vk.com/levoberege?w=wall-34729061_12636</t>
  </si>
  <si>
    <t>Военно-спортивные соревнования «Победный май», среди подростков ОУ, посвященные 75-ей годовщине Победы в ВОВ</t>
  </si>
  <si>
    <t>25-29.05.2020</t>
  </si>
  <si>
    <t>Районный фестиваль «Старая военная пластинка»</t>
  </si>
  <si>
    <t>https://vk.com/levoberege?w=wall-34729061_13300</t>
  </si>
  <si>
    <t>Митинги, посвящённые Дню памяти и скорби</t>
  </si>
  <si>
    <t>https://vk.com/wall-34729061?q=%D1%81%D0%B2%D0%B5%D1%87%D0%B0%20%D0%BF%D0%B0%D0%BC%D1%8F%D1%82%D0%B8&amp;w=wall-34729061_12611</t>
  </si>
  <si>
    <t>Акция «Авто Леди»</t>
  </si>
  <si>
    <t>МБУ ЦМД «Левобережье»ОО «Дом молодежи  «Маяк», уличная полщадка</t>
  </si>
  <si>
    <t xml:space="preserve"> Плоггинг-забег 
«Чистая территория»
</t>
  </si>
  <si>
    <t>ПКиО "Сосновый бор"</t>
  </si>
  <si>
    <t xml:space="preserve">Районный онлайн фестиваль хореографических коллективов «Танцующий район. Вальс Победы» </t>
  </si>
  <si>
    <t>в течение месяца</t>
  </si>
  <si>
    <t>онлайн</t>
  </si>
  <si>
    <t>Социально значимая акция «Снегоборцы» (Адресная помощь ветеранам труда и ВОВ, инвалидам, очистка социальных объектов)</t>
  </si>
  <si>
    <t>01.03-06.03</t>
  </si>
  <si>
    <t>Територрия микрорайона</t>
  </si>
  <si>
    <t>Акция «Безопасный маршрут»</t>
  </si>
  <si>
    <t>1-10.12.2020</t>
  </si>
  <si>
    <t>Социально значимая акция "Снегоборцы"</t>
  </si>
  <si>
    <t>25-29.02.2020
07.03.2020</t>
  </si>
  <si>
    <t>Обучающий вебинар для кандидатов в волонтеры оперативного штаба по работе с гражданами, находящимися на самоизоляции</t>
  </si>
  <si>
    <t>платформа zoom</t>
  </si>
  <si>
    <t>Дистанционный семинар "Мы за чистый город"</t>
  </si>
  <si>
    <t>https://vk.com/pro_region</t>
  </si>
  <si>
    <t>IV городской молодежный форум «Мой зеленый Новосибирск: экологические задачи решаем вместе»</t>
  </si>
  <si>
    <t xml:space="preserve">https://vk.com/mygreennsk?w=wall-141341557_440%2Fall
ZOOM
</t>
  </si>
  <si>
    <t xml:space="preserve">IV Творческий конкурс видеосюжетов «Пишу историю города» </t>
  </si>
  <si>
    <t>Городская добровольческая акция "Чистая территория"</t>
  </si>
  <si>
    <t>1,2.10.20</t>
  </si>
  <si>
    <t>муниципальная территория микрорайона ОбьГЭС</t>
  </si>
  <si>
    <t>Слет трудовых отрядов "Здравствуй, лето трудовое!</t>
  </si>
  <si>
    <t>03.08.-10.08.020</t>
  </si>
  <si>
    <t>https://vk.com/levoberege?w=wall-34729061_12950</t>
  </si>
  <si>
    <t xml:space="preserve">городской марафон
«КосмоАрт», посвященный празднованию 60-летия полета в космос Ю. А. Гагарина </t>
  </si>
  <si>
    <t>12.09.2020-29.09.2020</t>
  </si>
  <si>
    <t xml:space="preserve">МБУ МЦ "Зодиак" ул. Невельского,55 </t>
  </si>
  <si>
    <t>Городская акция приуроченная к декаде пожилых людей (раздача продуктовых наборов)</t>
  </si>
  <si>
    <t>1-9.10.20</t>
  </si>
  <si>
    <t>Этнокультурный практикум "По-Сибирски", "Центр общественных проектов "Площадь"</t>
  </si>
  <si>
    <t>11-13.09.2020</t>
  </si>
  <si>
    <t>г. Томск</t>
  </si>
  <si>
    <t>Областная онлайн-викторина, посвященная 75-летию окончания второй мировой войны</t>
  </si>
  <si>
    <t>Сайт "Ты молод.рф"</t>
  </si>
  <si>
    <t>Областная онлайн викторина посвященная 75-летию окончания ВОВ</t>
  </si>
  <si>
    <t>https://vk.com/patriotnsoo</t>
  </si>
  <si>
    <t>Конкурс общественных стартапов Новосибирской области «Со мной регион успешнее»</t>
  </si>
  <si>
    <t xml:space="preserve">сеть интернет </t>
  </si>
  <si>
    <t xml:space="preserve">Участие в межрегиональном этнокультурном форуме «Сибирь многоликая: диалоги культур и поколений» </t>
  </si>
  <si>
    <t>Всероссийская акция «Блокадный хлеб»</t>
  </si>
  <si>
    <t>27.01.2020-28.01.2020</t>
  </si>
  <si>
    <t>Всероссийская акция «Поем двором»</t>
  </si>
  <si>
    <t>https://vk.com/levoberege, телеканал "Звезда"</t>
  </si>
  <si>
    <t>Всероссийская акция «Георгиевская ленточка»</t>
  </si>
  <si>
    <t>06.05-09.05.20</t>
  </si>
  <si>
    <t>Онлайн Бессмертный полк</t>
  </si>
  <si>
    <t xml:space="preserve"> акция ОКНА ПОБЕДЫ</t>
  </si>
  <si>
    <t>10.5-9.05.20</t>
  </si>
  <si>
    <t xml:space="preserve">
Участие в всероссийской акции «минута молчания»
</t>
  </si>
  <si>
    <t>https://vk.com/wall-34729061_12122</t>
  </si>
  <si>
    <t>Всероссийский флешмоб, посвященный Дню России  "Russian dance"</t>
  </si>
  <si>
    <t>Новосибирск, НГУ</t>
  </si>
  <si>
    <t xml:space="preserve">Участие во Всероссийской акции #Русские Рифмы </t>
  </si>
  <si>
    <t xml:space="preserve">Всероссийский проект с участием победителей флешмоба «Голос Победы» ко дню памяти от Центра Исторического Добровольчества «Паруса Истории»(Санкт-Петербург».  </t>
  </si>
  <si>
    <t>Участие во Всероссийской акции #Голубь Мира</t>
  </si>
  <si>
    <t>Участие во Всероссийской акции "Поём гимн России"</t>
  </si>
  <si>
    <t>Всероссийская акция "Окна России"</t>
  </si>
  <si>
    <t>09.06, 12.06</t>
  </si>
  <si>
    <t>Всероссийская акция ко дню флага “#Ярисуютриколор”</t>
  </si>
  <si>
    <t>https://vk.com/mcsputnik?w=wall-175268194_980</t>
  </si>
  <si>
    <t>Всероссийский конкурс "Большая перемена" участие во флешмобе "Вперед, Россия!"</t>
  </si>
  <si>
    <t>онлай</t>
  </si>
  <si>
    <t xml:space="preserve"> Районный фестиваль самодеятельного творчества «Старая военная пластинка»</t>
  </si>
  <si>
    <t>Работа с программой для анимации open toonz</t>
  </si>
  <si>
    <t>МБУ ДО «Школа искусств «Адамант» г.Горно-Алтайска</t>
  </si>
  <si>
    <t>Педагогическая деятельность в основном общем и среднем общем образовании</t>
  </si>
  <si>
    <t>АНО ДПО «Межрегиональный институт развития образования»</t>
  </si>
  <si>
    <t>Пожарно-технический минимум</t>
  </si>
  <si>
    <t>АНО ДПО "Академия образования Атон"</t>
  </si>
  <si>
    <t>ГОиЧС</t>
  </si>
  <si>
    <t>Охрана труда</t>
  </si>
  <si>
    <t>Электробезопасность</t>
  </si>
  <si>
    <t>ЧОУ ДПО «Учебный центр технико-экономических знаний»</t>
  </si>
  <si>
    <t>Актуальные изменения в 2020 году для государственных и муниципальных учреждений</t>
  </si>
  <si>
    <t>Тепловые энергоустановки</t>
  </si>
  <si>
    <t>Актуальные вопросы и практика применения трудового законодательства. Сложные и спорные ситуации</t>
  </si>
  <si>
    <t>ООО "Альфа-центр"</t>
  </si>
  <si>
    <t>Противодействие коррупции в системе ГМУ</t>
  </si>
  <si>
    <t xml:space="preserve">Обучение по программе профессионального доп.образования </t>
  </si>
  <si>
    <t>ООО "Сибирская Академия Фитнеса Бодибилдинга и Спорта"</t>
  </si>
  <si>
    <t xml:space="preserve">1. https://vk.com/levoberege                                              2. https://vk.com/mayak_dm                                                         3. https://vk.com/mc_fakel                                                   4.  https://vk.com/mcsputnik </t>
  </si>
  <si>
    <t xml:space="preserve">1. 2991                                               2. 1458                                                            3. 563                                         4. 122  </t>
  </si>
  <si>
    <t>1. 624/187200                                   2. 165 /49500                                3. 66/19800                          4. 83/24900</t>
  </si>
  <si>
    <t>1. 812                                        2. 273                                             3. 191                                         4. 176</t>
  </si>
  <si>
    <t>122/3600</t>
  </si>
  <si>
    <t>262/7860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</si>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</sst>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;@"/>
    <numFmt numFmtId="166" formatCode="h:mm;@"/>
  </numFmts>
  <fonts count="3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2"/>
      <color theme="10"/>
      <name val="Calibri"/>
      <family val="2"/>
      <charset val="204"/>
    </font>
    <font>
      <u/>
      <sz val="12"/>
      <color theme="10"/>
      <name val="Times New Roman"/>
      <family val="1"/>
      <charset val="204"/>
    </font>
    <font>
      <sz val="12"/>
      <color rgb="FF00000A"/>
      <name val="Times New Roman"/>
      <family val="1"/>
      <charset val="204"/>
    </font>
    <font>
      <u/>
      <sz val="12"/>
      <color theme="1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</cellStyleXfs>
  <cellXfs count="46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Protection="1">
      <protection hidden="1"/>
    </xf>
    <xf numFmtId="0" fontId="0" fillId="0" borderId="1" xfId="0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18" fillId="4" borderId="6" xfId="0" applyFont="1" applyFill="1" applyBorder="1" applyAlignment="1" applyProtection="1">
      <alignment vertical="top" wrapText="1"/>
      <protection hidden="1"/>
    </xf>
    <xf numFmtId="0" fontId="17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0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1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1" fontId="22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24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0" fontId="10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/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horizontal="center" vertical="top"/>
      <protection hidden="1"/>
    </xf>
    <xf numFmtId="0" fontId="10" fillId="0" borderId="1" xfId="0" applyFont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horizontal="left" vertical="top" wrapText="1"/>
      <protection locked="0"/>
    </xf>
    <xf numFmtId="0" fontId="10" fillId="8" borderId="1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8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3" fillId="8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8" borderId="2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14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2" borderId="1" xfId="0" applyFont="1" applyFill="1" applyBorder="1" applyAlignment="1">
      <alignment horizontal="left" vertical="top" wrapText="1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2" fillId="8" borderId="8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8" borderId="11" xfId="0" applyFont="1" applyFill="1" applyBorder="1" applyAlignment="1" applyProtection="1">
      <alignment horizontal="center" vertical="top" wrapText="1"/>
      <protection locked="0"/>
    </xf>
    <xf numFmtId="14" fontId="10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/>
    </xf>
    <xf numFmtId="14" fontId="10" fillId="0" borderId="1" xfId="0" applyNumberFormat="1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0" fontId="26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8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10" fillId="8" borderId="1" xfId="0" applyFont="1" applyFill="1" applyBorder="1" applyAlignment="1" applyProtection="1">
      <alignment horizontal="center" vertical="top" wrapText="1"/>
      <protection locked="0"/>
    </xf>
    <xf numFmtId="0" fontId="10" fillId="8" borderId="1" xfId="0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0" fontId="28" fillId="0" borderId="0" xfId="1"/>
    <xf numFmtId="0" fontId="27" fillId="0" borderId="1" xfId="0" applyFont="1" applyBorder="1" applyAlignment="1">
      <alignment horizontal="center" vertical="top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Border="1"/>
    <xf numFmtId="0" fontId="2" fillId="0" borderId="18" xfId="0" applyFont="1" applyBorder="1"/>
    <xf numFmtId="0" fontId="2" fillId="0" borderId="22" xfId="0" applyFont="1" applyBorder="1" applyAlignment="1">
      <alignment vertical="top" wrapText="1"/>
    </xf>
    <xf numFmtId="0" fontId="2" fillId="0" borderId="23" xfId="0" applyFont="1" applyBorder="1"/>
    <xf numFmtId="0" fontId="2" fillId="0" borderId="24" xfId="0" applyFont="1" applyBorder="1"/>
    <xf numFmtId="0" fontId="3" fillId="0" borderId="15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3" fillId="8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 wrapText="1"/>
    </xf>
    <xf numFmtId="0" fontId="27" fillId="8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3" fillId="2" borderId="1" xfId="0" applyFont="1" applyFill="1" applyBorder="1" applyAlignment="1" applyProtection="1">
      <alignment vertical="top" wrapText="1"/>
      <protection hidden="1"/>
    </xf>
    <xf numFmtId="0" fontId="17" fillId="2" borderId="1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/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27" fillId="8" borderId="13" xfId="0" applyFont="1" applyFill="1" applyBorder="1" applyAlignment="1" applyProtection="1">
      <alignment horizontal="center" vertical="center" wrapText="1"/>
      <protection hidden="1"/>
    </xf>
    <xf numFmtId="0" fontId="27" fillId="8" borderId="1" xfId="0" applyFont="1" applyFill="1" applyBorder="1" applyAlignment="1" applyProtection="1">
      <alignment horizontal="center" vertical="center" wrapText="1"/>
      <protection hidden="1"/>
    </xf>
    <xf numFmtId="0" fontId="27" fillId="8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</xf>
    <xf numFmtId="0" fontId="2" fillId="7" borderId="1" xfId="0" applyFont="1" applyFill="1" applyBorder="1" applyAlignment="1" applyProtection="1">
      <alignment horizontal="center" vertical="top" wrapText="1"/>
      <protection hidden="1"/>
    </xf>
    <xf numFmtId="0" fontId="2" fillId="7" borderId="1" xfId="0" applyNumberFormat="1" applyFont="1" applyFill="1" applyBorder="1" applyAlignment="1" applyProtection="1">
      <alignment horizontal="center" vertical="top" wrapText="1"/>
      <protection hidden="1"/>
    </xf>
    <xf numFmtId="0" fontId="0" fillId="0" borderId="25" xfId="0" applyBorder="1" applyProtection="1">
      <protection hidden="1"/>
    </xf>
    <xf numFmtId="0" fontId="0" fillId="0" borderId="26" xfId="0" applyBorder="1" applyProtection="1">
      <protection hidden="1"/>
    </xf>
    <xf numFmtId="0" fontId="10" fillId="0" borderId="25" xfId="0" applyFont="1" applyBorder="1" applyAlignment="1" applyProtection="1">
      <alignment vertical="center"/>
      <protection hidden="1"/>
    </xf>
    <xf numFmtId="0" fontId="24" fillId="0" borderId="25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11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12" xfId="0" applyBorder="1" applyProtection="1">
      <protection hidden="1"/>
    </xf>
    <xf numFmtId="0" fontId="3" fillId="8" borderId="1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Protection="1">
      <protection hidden="1"/>
    </xf>
    <xf numFmtId="2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4" fontId="2" fillId="0" borderId="1" xfId="0" applyNumberFormat="1" applyFont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NumberFormat="1" applyFont="1" applyBorder="1" applyAlignment="1">
      <alignment horizontal="left" vertical="top"/>
    </xf>
    <xf numFmtId="0" fontId="10" fillId="0" borderId="1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17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28" fillId="0" borderId="1" xfId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2" fillId="8" borderId="2" xfId="0" applyFont="1" applyFill="1" applyBorder="1" applyAlignment="1" applyProtection="1">
      <alignment horizontal="left" vertical="top" wrapText="1"/>
      <protection locked="0"/>
    </xf>
    <xf numFmtId="0" fontId="2" fillId="8" borderId="2" xfId="0" applyFont="1" applyFill="1" applyBorder="1" applyAlignment="1" applyProtection="1">
      <alignment horizontal="center" vertical="top" wrapText="1"/>
      <protection locked="0"/>
    </xf>
    <xf numFmtId="14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4" fontId="2" fillId="8" borderId="2" xfId="0" applyNumberFormat="1" applyFont="1" applyFill="1" applyBorder="1" applyAlignment="1" applyProtection="1">
      <alignment horizontal="center" vertical="top" wrapText="1"/>
      <protection locked="0"/>
    </xf>
    <xf numFmtId="0" fontId="10" fillId="0" borderId="3" xfId="0" applyFont="1" applyBorder="1" applyAlignment="1">
      <alignment horizontal="left" vertical="top" wrapText="1"/>
    </xf>
    <xf numFmtId="14" fontId="10" fillId="0" borderId="3" xfId="0" applyNumberFormat="1" applyFont="1" applyBorder="1" applyAlignment="1">
      <alignment horizontal="left" vertical="top"/>
    </xf>
    <xf numFmtId="0" fontId="11" fillId="0" borderId="1" xfId="0" applyFont="1" applyBorder="1" applyAlignment="1">
      <alignment vertical="center" wrapText="1"/>
    </xf>
    <xf numFmtId="14" fontId="1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14" fontId="11" fillId="0" borderId="1" xfId="0" applyNumberFormat="1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vertical="top"/>
    </xf>
    <xf numFmtId="17" fontId="11" fillId="0" borderId="1" xfId="0" applyNumberFormat="1" applyFont="1" applyBorder="1" applyAlignment="1">
      <alignment vertical="center" wrapText="1"/>
    </xf>
    <xf numFmtId="0" fontId="10" fillId="0" borderId="3" xfId="0" applyFont="1" applyBorder="1" applyAlignment="1">
      <alignment vertical="top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5" fillId="0" borderId="1" xfId="4" applyFont="1" applyBorder="1" applyAlignment="1" applyProtection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35" fillId="0" borderId="1" xfId="4" applyFont="1" applyFill="1" applyBorder="1" applyAlignment="1" applyProtection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0" fontId="36" fillId="0" borderId="1" xfId="4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35" fillId="0" borderId="0" xfId="4" applyFont="1" applyAlignment="1" applyProtection="1">
      <alignment horizontal="center" vertical="center"/>
    </xf>
    <xf numFmtId="0" fontId="37" fillId="2" borderId="1" xfId="0" applyFont="1" applyFill="1" applyBorder="1" applyAlignment="1">
      <alignment horizontal="center" vertical="center" wrapText="1"/>
    </xf>
    <xf numFmtId="165" fontId="37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14" fontId="10" fillId="0" borderId="7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14" fontId="32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14" fontId="32" fillId="0" borderId="10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8" fillId="0" borderId="1" xfId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35" fillId="0" borderId="1" xfId="4" applyFont="1" applyBorder="1" applyAlignment="1" applyProtection="1">
      <alignment horizontal="center" vertical="center"/>
    </xf>
    <xf numFmtId="0" fontId="28" fillId="0" borderId="1" xfId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8" fillId="0" borderId="1" xfId="1" applyFont="1" applyFill="1" applyBorder="1" applyAlignment="1" applyProtection="1">
      <alignment horizontal="center" vertical="center" wrapText="1"/>
    </xf>
    <xf numFmtId="0" fontId="36" fillId="0" borderId="1" xfId="4" applyFont="1" applyBorder="1" applyAlignment="1" applyProtection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65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5" fontId="10" fillId="0" borderId="14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" fillId="0" borderId="1" xfId="0" applyFont="1" applyBorder="1"/>
    <xf numFmtId="0" fontId="10" fillId="0" borderId="1" xfId="0" applyFont="1" applyBorder="1" applyAlignment="1" applyProtection="1">
      <alignment horizontal="center" vertical="top" wrapText="1"/>
    </xf>
    <xf numFmtId="0" fontId="27" fillId="0" borderId="1" xfId="0" applyFont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32" fillId="0" borderId="1" xfId="0" applyFont="1" applyFill="1" applyBorder="1" applyAlignment="1" applyProtection="1">
      <alignment horizontal="center" vertical="center" wrapText="1"/>
      <protection locked="0"/>
    </xf>
    <xf numFmtId="0" fontId="32" fillId="0" borderId="2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Alignment="1">
      <alignment horizontal="center" vertical="center" wrapText="1"/>
    </xf>
    <xf numFmtId="0" fontId="33" fillId="0" borderId="0" xfId="1" applyFont="1" applyAlignment="1">
      <alignment horizontal="center" vertical="center" wrapText="1"/>
    </xf>
    <xf numFmtId="3" fontId="2" fillId="0" borderId="5" xfId="0" applyNumberFormat="1" applyFont="1" applyFill="1" applyBorder="1" applyAlignment="1" applyProtection="1">
      <alignment horizontal="center" vertical="top" wrapText="1"/>
      <protection locked="0"/>
    </xf>
    <xf numFmtId="3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26" xfId="0" applyFont="1" applyBorder="1" applyAlignment="1" applyProtection="1">
      <alignment horizontal="center" vertical="top"/>
      <protection hidden="1"/>
    </xf>
    <xf numFmtId="0" fontId="24" fillId="0" borderId="9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 vertical="top"/>
      <protection hidden="1"/>
    </xf>
    <xf numFmtId="0" fontId="16" fillId="0" borderId="8" xfId="0" applyFont="1" applyBorder="1" applyAlignment="1" applyProtection="1">
      <alignment horizontal="center" vertical="top"/>
      <protection hidden="1"/>
    </xf>
    <xf numFmtId="0" fontId="16" fillId="0" borderId="9" xfId="0" applyFont="1" applyBorder="1" applyAlignment="1" applyProtection="1">
      <alignment horizontal="center" vertical="top"/>
      <protection hidden="1"/>
    </xf>
    <xf numFmtId="0" fontId="16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26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25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25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locked="0"/>
    </xf>
    <xf numFmtId="0" fontId="5" fillId="0" borderId="6" xfId="0" applyFont="1" applyBorder="1" applyAlignment="1" applyProtection="1">
      <alignment horizontal="center" vertical="top"/>
      <protection locked="0"/>
    </xf>
    <xf numFmtId="0" fontId="10" fillId="0" borderId="11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4" fillId="0" borderId="8" xfId="0" applyFont="1" applyBorder="1" applyAlignment="1" applyProtection="1">
      <alignment horizontal="center" vertical="top"/>
      <protection hidden="1"/>
    </xf>
    <xf numFmtId="0" fontId="24" fillId="0" borderId="9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12" fillId="0" borderId="1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7" fillId="4" borderId="5" xfId="0" applyFont="1" applyFill="1" applyBorder="1" applyAlignment="1" applyProtection="1">
      <alignment horizontal="center"/>
      <protection hidden="1"/>
    </xf>
    <xf numFmtId="0" fontId="17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top" wrapText="1"/>
      <protection hidden="1"/>
    </xf>
  </cellXfs>
  <cellStyles count="5">
    <cellStyle name="Гиперссылка" xfId="1" builtinId="8"/>
    <cellStyle name="Гиперссылка 2" xfId="2"/>
    <cellStyle name="Гиперссылка 3" xfId="3"/>
    <cellStyle name="Гиперссылка 5" xfId="4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7FFFF"/>
      <color rgb="FFFFFF99"/>
      <color rgb="FF66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vk.com/levoberege" TargetMode="External"/><Relationship Id="rId2" Type="http://schemas.openxmlformats.org/officeDocument/2006/relationships/hyperlink" Target="https://vk.com/id332837747" TargetMode="External"/><Relationship Id="rId1" Type="http://schemas.openxmlformats.org/officeDocument/2006/relationships/hyperlink" Target="https://timolod.ru/organization/molodezhnye-tsentry/levoberezhe/" TargetMode="External"/><Relationship Id="rId6" Type="http://schemas.openxmlformats.org/officeDocument/2006/relationships/printerSettings" Target="../printerSettings/printerSettings14.bin"/><Relationship Id="rId5" Type="http://schemas.openxmlformats.org/officeDocument/2006/relationships/hyperlink" Target="https://www.instagram.com/levobereje/" TargetMode="External"/><Relationship Id="rId4" Type="http://schemas.openxmlformats.org/officeDocument/2006/relationships/hyperlink" Target="https://www.facebook.com/Levoberege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vk.com/levoberege" TargetMode="External"/><Relationship Id="rId18" Type="http://schemas.openxmlformats.org/officeDocument/2006/relationships/hyperlink" Target="https://vk.com/levoberege" TargetMode="External"/><Relationship Id="rId26" Type="http://schemas.openxmlformats.org/officeDocument/2006/relationships/hyperlink" Target="https://vk.com/levoberege" TargetMode="External"/><Relationship Id="rId3" Type="http://schemas.openxmlformats.org/officeDocument/2006/relationships/hyperlink" Target="https://vk.com/levoberege.https:/vk.com/mayak_dm" TargetMode="External"/><Relationship Id="rId21" Type="http://schemas.openxmlformats.org/officeDocument/2006/relationships/hyperlink" Target="https://vk.com/levoberege" TargetMode="External"/><Relationship Id="rId34" Type="http://schemas.openxmlformats.org/officeDocument/2006/relationships/printerSettings" Target="../printerSettings/printerSettings5.bin"/><Relationship Id="rId7" Type="http://schemas.openxmlformats.org/officeDocument/2006/relationships/hyperlink" Target="https://www.instagram.com/s/aGlnaGxpZ2h0OjE3ODUzMzQwNTUyOTQyMTY5?igshid=mamuxg1yua1&amp;story_media_id=2288573327677450742_11467649484" TargetMode="External"/><Relationship Id="rId12" Type="http://schemas.openxmlformats.org/officeDocument/2006/relationships/hyperlink" Target="https://vk.com/levoberege?w=wall-34729061_13165" TargetMode="External"/><Relationship Id="rId17" Type="http://schemas.openxmlformats.org/officeDocument/2006/relationships/hyperlink" Target="https://vk.com/levoberege" TargetMode="External"/><Relationship Id="rId25" Type="http://schemas.openxmlformats.org/officeDocument/2006/relationships/hyperlink" Target="https://vk.com/mygreennsk?w=wall-141341557_440%2FallZOOM" TargetMode="External"/><Relationship Id="rId33" Type="http://schemas.openxmlformats.org/officeDocument/2006/relationships/hyperlink" Target="https://vk.com/levoberege" TargetMode="External"/><Relationship Id="rId2" Type="http://schemas.openxmlformats.org/officeDocument/2006/relationships/hyperlink" Target="https://vk.com/levoberege?w=wall-34729061_13031" TargetMode="External"/><Relationship Id="rId16" Type="http://schemas.openxmlformats.org/officeDocument/2006/relationships/hyperlink" Target="https://vk.com/levoberege" TargetMode="External"/><Relationship Id="rId20" Type="http://schemas.openxmlformats.org/officeDocument/2006/relationships/hyperlink" Target="https://vk.com/wall-34729061?q=%D1%81%D0%B2%D0%B5%D1%87%D0%B0%20%D0%BF%D0%B0%D0%BC%D1%8F%D1%82%D0%B8&amp;w=wall-34729061_12611" TargetMode="External"/><Relationship Id="rId29" Type="http://schemas.openxmlformats.org/officeDocument/2006/relationships/hyperlink" Target="https://vk.com/wall-34729061_12122" TargetMode="External"/><Relationship Id="rId1" Type="http://schemas.openxmlformats.org/officeDocument/2006/relationships/hyperlink" Target="https://vk.com/id3908806" TargetMode="External"/><Relationship Id="rId6" Type="http://schemas.openxmlformats.org/officeDocument/2006/relationships/hyperlink" Target="https://vk.com/levoberege" TargetMode="External"/><Relationship Id="rId11" Type="http://schemas.openxmlformats.org/officeDocument/2006/relationships/hyperlink" Target="https://vk.com/levoberege" TargetMode="External"/><Relationship Id="rId24" Type="http://schemas.openxmlformats.org/officeDocument/2006/relationships/hyperlink" Target="https://vk.com/pro_region" TargetMode="External"/><Relationship Id="rId32" Type="http://schemas.openxmlformats.org/officeDocument/2006/relationships/hyperlink" Target="https://vk.com/levoberege.https:/vk.com/mayak_dm" TargetMode="External"/><Relationship Id="rId5" Type="http://schemas.openxmlformats.org/officeDocument/2006/relationships/hyperlink" Target="https://www.instagram.com/p/B-r_cFaJPot/?igshid=1lpuz7cfbu0fz" TargetMode="External"/><Relationship Id="rId15" Type="http://schemas.openxmlformats.org/officeDocument/2006/relationships/hyperlink" Target="https://vk.com/levoberege?w=wall-34729061_12227" TargetMode="External"/><Relationship Id="rId23" Type="http://schemas.openxmlformats.org/officeDocument/2006/relationships/hyperlink" Target="https://vk.com/levoberege" TargetMode="External"/><Relationship Id="rId28" Type="http://schemas.openxmlformats.org/officeDocument/2006/relationships/hyperlink" Target="https://vk.com/levoberege" TargetMode="External"/><Relationship Id="rId10" Type="http://schemas.openxmlformats.org/officeDocument/2006/relationships/hyperlink" Target="https://vk.com/levoberege?z=video-34729061_456239611%2F0738b7fe3f1d1fa57c%2Fpl_wall_-34729061" TargetMode="External"/><Relationship Id="rId19" Type="http://schemas.openxmlformats.org/officeDocument/2006/relationships/hyperlink" Target="https://vk.com/levoberege" TargetMode="External"/><Relationship Id="rId31" Type="http://schemas.openxmlformats.org/officeDocument/2006/relationships/hyperlink" Target="https://vk.com/levoberege.https:/vk.com/mayak_dm" TargetMode="External"/><Relationship Id="rId4" Type="http://schemas.openxmlformats.org/officeDocument/2006/relationships/hyperlink" Target="https://vk.com/eco_nsk_mayk?w=wall-181619745_316%2Fall" TargetMode="External"/><Relationship Id="rId9" Type="http://schemas.openxmlformats.org/officeDocument/2006/relationships/hyperlink" Target="https://vk.com/levoberege" TargetMode="External"/><Relationship Id="rId14" Type="http://schemas.openxmlformats.org/officeDocument/2006/relationships/hyperlink" Target="https://vk.com/mcsputnik" TargetMode="External"/><Relationship Id="rId22" Type="http://schemas.openxmlformats.org/officeDocument/2006/relationships/hyperlink" Target="https://vk.com/levoberege?z=video-34729061_456239544%2F1e5206e86fa9c4744e%2Fpl_wall_-34729061" TargetMode="External"/><Relationship Id="rId27" Type="http://schemas.openxmlformats.org/officeDocument/2006/relationships/hyperlink" Target="https://vk.com/levoberege,%20&#1090;&#1077;&#1083;&#1077;&#1082;&#1072;&#1085;&#1072;&#1083;%20%22&#1047;&#1074;&#1077;&#1079;&#1076;&#1072;%22" TargetMode="External"/><Relationship Id="rId30" Type="http://schemas.openxmlformats.org/officeDocument/2006/relationships/hyperlink" Target="https://vk.com/levoberege.https:/vk.com/mayak_dm" TargetMode="External"/><Relationship Id="rId8" Type="http://schemas.openxmlformats.org/officeDocument/2006/relationships/hyperlink" Target="https://vk.com/levoberege?z=video-34729061_456239533%2F8eea01506a0260172b%2Fpl_wall_-3472906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FFFF"/>
  </sheetPr>
  <dimension ref="A1:N29"/>
  <sheetViews>
    <sheetView view="pageBreakPreview" zoomScaleSheetLayoutView="100" workbookViewId="0">
      <selection activeCell="D9" sqref="D9"/>
    </sheetView>
  </sheetViews>
  <sheetFormatPr defaultColWidth="9.140625" defaultRowHeight="15" x14ac:dyDescent="0.25"/>
  <cols>
    <col min="1" max="1" width="10.140625" style="38" customWidth="1"/>
    <col min="2" max="2" width="9.140625" style="38"/>
    <col min="3" max="3" width="2.140625" style="38" customWidth="1"/>
    <col min="4" max="7" width="9.140625" style="38"/>
    <col min="8" max="8" width="8.5703125" style="38" customWidth="1"/>
    <col min="9" max="9" width="9.140625" style="38"/>
    <col min="10" max="10" width="9.140625" style="38" customWidth="1"/>
    <col min="11" max="11" width="5.42578125" style="38" customWidth="1"/>
    <col min="12" max="12" width="15.7109375" style="38" customWidth="1"/>
    <col min="13" max="13" width="9.140625" style="38"/>
    <col min="14" max="14" width="15.7109375" style="38" customWidth="1"/>
    <col min="15" max="16384" width="9.140625" style="38"/>
  </cols>
  <sheetData>
    <row r="1" spans="1:14" ht="20.25" x14ac:dyDescent="0.25">
      <c r="A1" s="380" t="s">
        <v>206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2"/>
    </row>
    <row r="2" spans="1:14" ht="38.25" customHeight="1" x14ac:dyDescent="0.25">
      <c r="A2" s="256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257"/>
    </row>
    <row r="3" spans="1:14" ht="19.5" customHeight="1" x14ac:dyDescent="0.25">
      <c r="A3" s="397" t="s">
        <v>218</v>
      </c>
      <c r="B3" s="398"/>
      <c r="C3" s="398"/>
      <c r="D3" s="398"/>
      <c r="E3" s="398"/>
      <c r="F3" s="92"/>
      <c r="G3" s="92"/>
      <c r="H3" s="92"/>
      <c r="I3" s="92"/>
      <c r="J3" s="92"/>
      <c r="K3" s="92"/>
      <c r="L3" s="383"/>
      <c r="M3" s="383"/>
      <c r="N3" s="384"/>
    </row>
    <row r="4" spans="1:14" ht="15.75" x14ac:dyDescent="0.25">
      <c r="A4" s="258" t="s">
        <v>79</v>
      </c>
      <c r="B4" s="396" t="s">
        <v>273</v>
      </c>
      <c r="C4" s="396"/>
      <c r="D4" s="396"/>
      <c r="E4" s="396"/>
      <c r="F4" s="92"/>
      <c r="G4" s="92"/>
      <c r="H4" s="92"/>
      <c r="I4" s="92"/>
      <c r="J4" s="92"/>
      <c r="K4" s="92"/>
      <c r="L4" s="92"/>
      <c r="M4" s="92"/>
      <c r="N4" s="257"/>
    </row>
    <row r="5" spans="1:14" ht="21.75" customHeight="1" x14ac:dyDescent="0.25">
      <c r="A5" s="401"/>
      <c r="B5" s="396"/>
      <c r="C5" s="396"/>
      <c r="D5" s="396"/>
      <c r="E5" s="396"/>
      <c r="F5" s="92"/>
      <c r="G5" s="92"/>
      <c r="H5" s="92"/>
      <c r="I5" s="92"/>
      <c r="J5" s="92"/>
      <c r="K5" s="92"/>
      <c r="L5" s="92"/>
      <c r="M5" s="92"/>
      <c r="N5" s="257"/>
    </row>
    <row r="6" spans="1:14" ht="30.75" customHeight="1" x14ac:dyDescent="0.25">
      <c r="A6" s="399" t="s">
        <v>274</v>
      </c>
      <c r="B6" s="400"/>
      <c r="C6" s="92"/>
      <c r="D6" s="402"/>
      <c r="E6" s="402"/>
      <c r="F6" s="92"/>
      <c r="G6" s="92"/>
      <c r="H6" s="92"/>
      <c r="I6" s="92"/>
      <c r="J6" s="92"/>
      <c r="K6" s="92"/>
      <c r="L6" s="92"/>
      <c r="M6" s="92"/>
      <c r="N6" s="257"/>
    </row>
    <row r="7" spans="1:14" ht="12.75" customHeight="1" x14ac:dyDescent="0.25">
      <c r="A7" s="403" t="s">
        <v>219</v>
      </c>
      <c r="B7" s="404"/>
      <c r="C7" s="92"/>
      <c r="D7" s="378" t="s">
        <v>220</v>
      </c>
      <c r="E7" s="378"/>
      <c r="F7" s="92"/>
      <c r="G7" s="92"/>
      <c r="H7" s="92"/>
      <c r="I7" s="92"/>
      <c r="J7" s="92"/>
      <c r="K7" s="92"/>
      <c r="L7" s="92"/>
      <c r="M7" s="92"/>
      <c r="N7" s="257"/>
    </row>
    <row r="8" spans="1:14" ht="12.75" customHeight="1" x14ac:dyDescent="0.25">
      <c r="A8" s="259"/>
      <c r="B8" s="379" t="s">
        <v>221</v>
      </c>
      <c r="C8" s="379"/>
      <c r="D8" s="379"/>
      <c r="E8" s="110"/>
      <c r="F8" s="92"/>
      <c r="G8" s="92"/>
      <c r="H8" s="92"/>
      <c r="I8" s="92"/>
      <c r="J8" s="92"/>
      <c r="K8" s="92"/>
      <c r="L8" s="92"/>
      <c r="M8" s="92"/>
      <c r="N8" s="257"/>
    </row>
    <row r="9" spans="1:14" ht="101.25" customHeight="1" x14ac:dyDescent="0.25">
      <c r="A9" s="256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257"/>
    </row>
    <row r="10" spans="1:14" ht="18.75" x14ac:dyDescent="0.3">
      <c r="A10" s="386" t="s">
        <v>102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8"/>
    </row>
    <row r="11" spans="1:14" ht="18.75" customHeight="1" x14ac:dyDescent="0.3">
      <c r="A11" s="389" t="s">
        <v>273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1"/>
    </row>
    <row r="12" spans="1:14" x14ac:dyDescent="0.25">
      <c r="A12" s="392" t="s">
        <v>103</v>
      </c>
      <c r="B12" s="393"/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4"/>
    </row>
    <row r="13" spans="1:14" ht="18.75" x14ac:dyDescent="0.3">
      <c r="A13" s="256"/>
      <c r="B13" s="92"/>
      <c r="C13" s="92"/>
      <c r="D13" s="92"/>
      <c r="E13" s="260" t="s">
        <v>104</v>
      </c>
      <c r="F13" s="385">
        <v>2020</v>
      </c>
      <c r="G13" s="385"/>
      <c r="H13" s="395" t="s">
        <v>105</v>
      </c>
      <c r="I13" s="395"/>
      <c r="J13" s="395"/>
      <c r="K13" s="92"/>
      <c r="L13" s="92"/>
      <c r="M13" s="92"/>
      <c r="N13" s="257"/>
    </row>
    <row r="14" spans="1:14" x14ac:dyDescent="0.25">
      <c r="A14" s="256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257"/>
    </row>
    <row r="15" spans="1:14" x14ac:dyDescent="0.25">
      <c r="A15" s="256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257"/>
    </row>
    <row r="16" spans="1:14" x14ac:dyDescent="0.25">
      <c r="A16" s="256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257"/>
    </row>
    <row r="17" spans="1:14" x14ac:dyDescent="0.25">
      <c r="A17" s="256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257"/>
    </row>
    <row r="18" spans="1:14" x14ac:dyDescent="0.25">
      <c r="A18" s="256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257"/>
    </row>
    <row r="19" spans="1:14" x14ac:dyDescent="0.25">
      <c r="A19" s="256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257"/>
    </row>
    <row r="20" spans="1:14" x14ac:dyDescent="0.25">
      <c r="A20" s="256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257"/>
    </row>
    <row r="21" spans="1:14" x14ac:dyDescent="0.25">
      <c r="A21" s="256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257"/>
    </row>
    <row r="22" spans="1:14" x14ac:dyDescent="0.25">
      <c r="A22" s="256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257"/>
    </row>
    <row r="23" spans="1:14" ht="18.75" x14ac:dyDescent="0.25">
      <c r="A23" s="375" t="s">
        <v>207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7"/>
    </row>
    <row r="24" spans="1:14" x14ac:dyDescent="0.25">
      <c r="A24" s="256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257"/>
    </row>
    <row r="25" spans="1:14" x14ac:dyDescent="0.25">
      <c r="A25" s="256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257"/>
    </row>
    <row r="26" spans="1:14" x14ac:dyDescent="0.25">
      <c r="A26" s="256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257"/>
    </row>
    <row r="27" spans="1:14" x14ac:dyDescent="0.25">
      <c r="A27" s="256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257"/>
    </row>
    <row r="28" spans="1:14" x14ac:dyDescent="0.25">
      <c r="A28" s="256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257"/>
    </row>
    <row r="29" spans="1:14" x14ac:dyDescent="0.25">
      <c r="A29" s="261"/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3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FFFF"/>
  </sheetPr>
  <dimension ref="A1:D9"/>
  <sheetViews>
    <sheetView view="pageBreakPreview" zoomScaleSheetLayoutView="100" workbookViewId="0">
      <selection activeCell="B3" sqref="B3:D9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24" t="s">
        <v>267</v>
      </c>
      <c r="B1" s="124"/>
      <c r="C1" s="124"/>
      <c r="D1" s="124"/>
    </row>
    <row r="2" spans="1:4" ht="94.5" customHeight="1" x14ac:dyDescent="0.25">
      <c r="A2" s="101" t="s">
        <v>265</v>
      </c>
      <c r="B2" s="122" t="s">
        <v>226</v>
      </c>
      <c r="C2" s="122" t="s">
        <v>227</v>
      </c>
      <c r="D2" s="122" t="s">
        <v>197</v>
      </c>
    </row>
    <row r="3" spans="1:4" ht="37.5" customHeight="1" x14ac:dyDescent="0.25">
      <c r="A3" s="96" t="s">
        <v>60</v>
      </c>
      <c r="B3" s="151">
        <v>0</v>
      </c>
      <c r="C3" s="102">
        <v>64</v>
      </c>
      <c r="D3" s="102">
        <v>27985</v>
      </c>
    </row>
    <row r="4" spans="1:4" ht="37.5" customHeight="1" x14ac:dyDescent="0.25">
      <c r="A4" s="96" t="s">
        <v>61</v>
      </c>
      <c r="B4" s="151">
        <v>0</v>
      </c>
      <c r="C4" s="102">
        <v>28</v>
      </c>
      <c r="D4" s="102">
        <v>6657</v>
      </c>
    </row>
    <row r="5" spans="1:4" ht="37.5" customHeight="1" x14ac:dyDescent="0.25">
      <c r="A5" s="96" t="s">
        <v>69</v>
      </c>
      <c r="B5" s="151">
        <v>0</v>
      </c>
      <c r="C5" s="102">
        <v>4</v>
      </c>
      <c r="D5" s="102">
        <v>974</v>
      </c>
    </row>
    <row r="6" spans="1:4" ht="37.5" customHeight="1" x14ac:dyDescent="0.25">
      <c r="A6" s="96" t="s">
        <v>70</v>
      </c>
      <c r="B6" s="151">
        <v>0</v>
      </c>
      <c r="C6" s="102">
        <v>11</v>
      </c>
      <c r="D6" s="102">
        <v>2087</v>
      </c>
    </row>
    <row r="7" spans="1:4" ht="37.5" customHeight="1" x14ac:dyDescent="0.25">
      <c r="A7" s="96" t="s">
        <v>71</v>
      </c>
      <c r="B7" s="151">
        <v>0</v>
      </c>
      <c r="C7" s="102">
        <v>22</v>
      </c>
      <c r="D7" s="102">
        <v>2491</v>
      </c>
    </row>
    <row r="8" spans="1:4" ht="37.5" customHeight="1" x14ac:dyDescent="0.25">
      <c r="A8" s="96" t="s">
        <v>72</v>
      </c>
      <c r="B8" s="151">
        <v>0</v>
      </c>
      <c r="C8" s="102">
        <v>9</v>
      </c>
      <c r="D8" s="102">
        <v>149</v>
      </c>
    </row>
    <row r="9" spans="1:4" ht="37.5" customHeight="1" x14ac:dyDescent="0.25">
      <c r="A9" s="123" t="s">
        <v>91</v>
      </c>
      <c r="B9" s="35">
        <f>SUM(B3:B8)</f>
        <v>0</v>
      </c>
      <c r="C9" s="35">
        <f>SUM(C3:C8)</f>
        <v>138</v>
      </c>
      <c r="D9" s="35">
        <f>SUM(D3:D8)</f>
        <v>40343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view="pageBreakPreview" zoomScaleSheetLayoutView="100" workbookViewId="0">
      <selection activeCell="C7" sqref="C7"/>
    </sheetView>
  </sheetViews>
  <sheetFormatPr defaultRowHeight="15" x14ac:dyDescent="0.25"/>
  <cols>
    <col min="1" max="1" width="5" customWidth="1"/>
    <col min="2" max="2" width="97.42578125" customWidth="1"/>
    <col min="3" max="3" width="22.85546875" customWidth="1"/>
    <col min="4" max="4" width="25.28515625" customWidth="1"/>
    <col min="5" max="5" width="25.42578125" customWidth="1"/>
  </cols>
  <sheetData>
    <row r="1" spans="1:5" ht="37.5" customHeight="1" x14ac:dyDescent="0.25">
      <c r="A1" s="448" t="s">
        <v>268</v>
      </c>
      <c r="B1" s="448"/>
      <c r="C1" s="448"/>
      <c r="D1" s="448"/>
      <c r="E1" s="448"/>
    </row>
    <row r="2" spans="1:5" ht="75" customHeight="1" x14ac:dyDescent="0.25">
      <c r="A2" s="27" t="s">
        <v>62</v>
      </c>
      <c r="B2" s="27" t="s">
        <v>127</v>
      </c>
      <c r="C2" s="27" t="s">
        <v>94</v>
      </c>
      <c r="D2" s="162" t="s">
        <v>262</v>
      </c>
      <c r="E2" s="161" t="s">
        <v>198</v>
      </c>
    </row>
    <row r="3" spans="1:5" ht="18.75" x14ac:dyDescent="0.25">
      <c r="A3" s="146"/>
      <c r="B3" s="147" t="s">
        <v>239</v>
      </c>
      <c r="C3" s="146">
        <f>C4+C10+C16+C22</f>
        <v>0</v>
      </c>
      <c r="D3" s="176">
        <f>D4+D10+D16+D22</f>
        <v>0</v>
      </c>
      <c r="E3" s="146">
        <f>E4+E10+E16+E22</f>
        <v>0</v>
      </c>
    </row>
    <row r="4" spans="1:5" ht="18.75" x14ac:dyDescent="0.3">
      <c r="A4" s="148"/>
      <c r="B4" s="144" t="s">
        <v>242</v>
      </c>
      <c r="C4" s="145">
        <f>C5+C6+C7+C8+C9</f>
        <v>0</v>
      </c>
      <c r="D4" s="145">
        <f>D5+D6+D7+D8+D9</f>
        <v>0</v>
      </c>
      <c r="E4" s="145">
        <f>E5+E6+E7+E8+E9</f>
        <v>0</v>
      </c>
    </row>
    <row r="5" spans="1:5" ht="18.75" x14ac:dyDescent="0.25">
      <c r="A5" s="98">
        <v>1</v>
      </c>
      <c r="B5" s="68"/>
      <c r="C5" s="68"/>
      <c r="D5" s="68"/>
      <c r="E5" s="68"/>
    </row>
    <row r="6" spans="1:5" ht="18.75" x14ac:dyDescent="0.25">
      <c r="A6" s="98">
        <v>2</v>
      </c>
      <c r="B6" s="68"/>
      <c r="C6" s="68"/>
      <c r="D6" s="68"/>
      <c r="E6" s="68"/>
    </row>
    <row r="7" spans="1:5" ht="18.75" x14ac:dyDescent="0.25">
      <c r="A7" s="98">
        <v>3</v>
      </c>
      <c r="B7" s="68"/>
      <c r="C7" s="68"/>
      <c r="D7" s="68"/>
      <c r="E7" s="68"/>
    </row>
    <row r="8" spans="1:5" ht="18.75" x14ac:dyDescent="0.25">
      <c r="A8" s="98">
        <v>4</v>
      </c>
      <c r="B8" s="68"/>
      <c r="C8" s="68"/>
      <c r="D8" s="68"/>
      <c r="E8" s="68"/>
    </row>
    <row r="9" spans="1:5" ht="18.75" x14ac:dyDescent="0.25">
      <c r="A9" s="98">
        <v>5</v>
      </c>
      <c r="B9" s="68"/>
      <c r="C9" s="68"/>
      <c r="D9" s="68"/>
      <c r="E9" s="68"/>
    </row>
    <row r="10" spans="1:5" ht="23.25" customHeight="1" x14ac:dyDescent="0.3">
      <c r="A10" s="148"/>
      <c r="B10" s="144" t="s">
        <v>241</v>
      </c>
      <c r="C10" s="145">
        <f>C11+C12+C13+C14+C15</f>
        <v>0</v>
      </c>
      <c r="D10" s="145">
        <f>D11+D12+D13+D14+D15</f>
        <v>0</v>
      </c>
      <c r="E10" s="145">
        <f>E11+E12+E13+E14+E15</f>
        <v>0</v>
      </c>
    </row>
    <row r="11" spans="1:5" ht="18.75" x14ac:dyDescent="0.25">
      <c r="A11" s="98">
        <v>1</v>
      </c>
      <c r="B11" s="57"/>
      <c r="C11" s="57"/>
      <c r="D11" s="57"/>
      <c r="E11" s="57"/>
    </row>
    <row r="12" spans="1:5" ht="18.75" x14ac:dyDescent="0.25">
      <c r="A12" s="98">
        <v>2</v>
      </c>
      <c r="B12" s="57"/>
      <c r="C12" s="57"/>
      <c r="D12" s="57"/>
      <c r="E12" s="57"/>
    </row>
    <row r="13" spans="1:5" ht="18.75" x14ac:dyDescent="0.25">
      <c r="A13" s="98">
        <v>3</v>
      </c>
      <c r="B13" s="57"/>
      <c r="C13" s="57"/>
      <c r="D13" s="57"/>
      <c r="E13" s="57"/>
    </row>
    <row r="14" spans="1:5" ht="18.75" x14ac:dyDescent="0.25">
      <c r="A14" s="98">
        <v>4</v>
      </c>
      <c r="B14" s="57"/>
      <c r="C14" s="57"/>
      <c r="D14" s="57"/>
      <c r="E14" s="57"/>
    </row>
    <row r="15" spans="1:5" ht="18.75" x14ac:dyDescent="0.25">
      <c r="A15" s="98">
        <v>5</v>
      </c>
      <c r="B15" s="57"/>
      <c r="C15" s="57"/>
      <c r="D15" s="57"/>
      <c r="E15" s="57"/>
    </row>
    <row r="16" spans="1:5" ht="18.75" x14ac:dyDescent="0.3">
      <c r="A16" s="148"/>
      <c r="B16" s="144" t="s">
        <v>71</v>
      </c>
      <c r="C16" s="145">
        <f>C17+C18+C19+C20+C21</f>
        <v>0</v>
      </c>
      <c r="D16" s="145">
        <f>D17+D18+D19+D20+D21</f>
        <v>0</v>
      </c>
      <c r="E16" s="145">
        <f>E17+E18+E19+E20+E21</f>
        <v>0</v>
      </c>
    </row>
    <row r="17" spans="1:5" ht="18.75" x14ac:dyDescent="0.25">
      <c r="A17" s="98">
        <v>1</v>
      </c>
      <c r="B17" s="57"/>
      <c r="C17" s="57"/>
      <c r="D17" s="57"/>
      <c r="E17" s="57"/>
    </row>
    <row r="18" spans="1:5" ht="18.75" x14ac:dyDescent="0.25">
      <c r="A18" s="98">
        <v>2</v>
      </c>
      <c r="B18" s="57"/>
      <c r="C18" s="57"/>
      <c r="D18" s="57"/>
      <c r="E18" s="57"/>
    </row>
    <row r="19" spans="1:5" ht="18.75" x14ac:dyDescent="0.25">
      <c r="A19" s="98">
        <v>3</v>
      </c>
      <c r="B19" s="57"/>
      <c r="C19" s="57"/>
      <c r="D19" s="57"/>
      <c r="E19" s="57"/>
    </row>
    <row r="20" spans="1:5" ht="18.75" x14ac:dyDescent="0.25">
      <c r="A20" s="98">
        <v>4</v>
      </c>
      <c r="B20" s="57"/>
      <c r="C20" s="57"/>
      <c r="D20" s="57"/>
      <c r="E20" s="57"/>
    </row>
    <row r="21" spans="1:5" ht="18.75" x14ac:dyDescent="0.25">
      <c r="A21" s="98">
        <v>5</v>
      </c>
      <c r="B21" s="68"/>
      <c r="C21" s="68"/>
      <c r="D21" s="68"/>
      <c r="E21" s="68"/>
    </row>
    <row r="22" spans="1:5" ht="37.5" x14ac:dyDescent="0.3">
      <c r="A22" s="148"/>
      <c r="B22" s="150" t="s">
        <v>196</v>
      </c>
      <c r="C22" s="145">
        <f>C23+C24+C25+C26+C27</f>
        <v>0</v>
      </c>
      <c r="D22" s="145">
        <f>D23+D24+D25+D26+D27</f>
        <v>0</v>
      </c>
      <c r="E22" s="145">
        <f>E23+E24+E25+E26+E27</f>
        <v>0</v>
      </c>
    </row>
    <row r="23" spans="1:5" ht="18.75" x14ac:dyDescent="0.3">
      <c r="A23" s="171">
        <v>1</v>
      </c>
      <c r="B23" s="151"/>
      <c r="C23" s="149"/>
      <c r="D23" s="149"/>
      <c r="E23" s="149"/>
    </row>
    <row r="24" spans="1:5" ht="18.75" x14ac:dyDescent="0.3">
      <c r="A24" s="171">
        <v>2</v>
      </c>
      <c r="B24" s="151"/>
      <c r="C24" s="149"/>
      <c r="D24" s="149"/>
      <c r="E24" s="149"/>
    </row>
    <row r="25" spans="1:5" ht="18.75" x14ac:dyDescent="0.3">
      <c r="A25" s="171">
        <v>3</v>
      </c>
      <c r="B25" s="151"/>
      <c r="C25" s="149"/>
      <c r="D25" s="149"/>
      <c r="E25" s="149"/>
    </row>
    <row r="26" spans="1:5" ht="18.75" x14ac:dyDescent="0.3">
      <c r="A26" s="171">
        <v>4</v>
      </c>
      <c r="B26" s="151"/>
      <c r="C26" s="149"/>
      <c r="D26" s="149"/>
      <c r="E26" s="149"/>
    </row>
    <row r="27" spans="1:5" ht="18.75" x14ac:dyDescent="0.3">
      <c r="A27" s="171">
        <v>5</v>
      </c>
      <c r="B27" s="151"/>
      <c r="C27" s="149"/>
      <c r="D27" s="149"/>
      <c r="E27" s="149"/>
    </row>
    <row r="28" spans="1:5" ht="18.75" x14ac:dyDescent="0.25">
      <c r="A28" s="176"/>
      <c r="B28" s="147" t="s">
        <v>238</v>
      </c>
      <c r="C28" s="228">
        <f>C29+C35+C46+C57</f>
        <v>0</v>
      </c>
      <c r="D28" s="228">
        <f>D29+D35+D46+D57</f>
        <v>0</v>
      </c>
      <c r="E28" s="228">
        <f>E29+E35+E46+E57</f>
        <v>0</v>
      </c>
    </row>
    <row r="29" spans="1:5" ht="18.75" x14ac:dyDescent="0.3">
      <c r="A29" s="148"/>
      <c r="B29" s="144" t="s">
        <v>242</v>
      </c>
      <c r="C29" s="227">
        <f>C30+C31+C32+C33+C34</f>
        <v>0</v>
      </c>
      <c r="D29" s="145">
        <f>D30+D31+D32+D33+D34</f>
        <v>0</v>
      </c>
      <c r="E29" s="145">
        <f>E30+E31+E32+E33+E34</f>
        <v>0</v>
      </c>
    </row>
    <row r="30" spans="1:5" ht="18.75" x14ac:dyDescent="0.25">
      <c r="A30" s="98">
        <v>1</v>
      </c>
      <c r="B30" s="57"/>
      <c r="C30" s="57"/>
      <c r="D30" s="57"/>
      <c r="E30" s="57"/>
    </row>
    <row r="31" spans="1:5" ht="18.75" x14ac:dyDescent="0.25">
      <c r="A31" s="98">
        <v>2</v>
      </c>
      <c r="B31" s="57"/>
      <c r="C31" s="57"/>
      <c r="D31" s="57"/>
      <c r="E31" s="57"/>
    </row>
    <row r="32" spans="1:5" ht="18.75" x14ac:dyDescent="0.25">
      <c r="A32" s="98">
        <v>3</v>
      </c>
      <c r="B32" s="57"/>
      <c r="C32" s="57"/>
      <c r="D32" s="57"/>
      <c r="E32" s="57"/>
    </row>
    <row r="33" spans="1:5" ht="18.75" x14ac:dyDescent="0.25">
      <c r="A33" s="98">
        <v>4</v>
      </c>
      <c r="B33" s="57"/>
      <c r="C33" s="57"/>
      <c r="D33" s="57"/>
      <c r="E33" s="57"/>
    </row>
    <row r="34" spans="1:5" ht="18.75" x14ac:dyDescent="0.25">
      <c r="A34" s="98">
        <v>5</v>
      </c>
      <c r="B34" s="68"/>
      <c r="C34" s="167"/>
      <c r="D34" s="168"/>
      <c r="E34" s="168"/>
    </row>
    <row r="35" spans="1:5" ht="18.75" x14ac:dyDescent="0.3">
      <c r="A35" s="177"/>
      <c r="B35" s="144" t="s">
        <v>241</v>
      </c>
      <c r="C35" s="145">
        <f>C36+C37+C38+C39+C40+C41+C42+C43+C44+C45</f>
        <v>0</v>
      </c>
      <c r="D35" s="145">
        <f>D36+D37+D38+D39+D40+D41+D42+D43+D44+D45</f>
        <v>0</v>
      </c>
      <c r="E35" s="145">
        <f>E36+E37+E38+E39+E40+E41+E42+E43+E44+E45</f>
        <v>0</v>
      </c>
    </row>
    <row r="36" spans="1:5" ht="18.75" customHeight="1" x14ac:dyDescent="0.25">
      <c r="A36" s="98">
        <v>1</v>
      </c>
      <c r="B36" s="57"/>
      <c r="C36" s="57"/>
      <c r="D36" s="57"/>
      <c r="E36" s="57"/>
    </row>
    <row r="37" spans="1:5" ht="24" customHeight="1" x14ac:dyDescent="0.25">
      <c r="A37" s="98">
        <v>2</v>
      </c>
      <c r="B37" s="57"/>
      <c r="C37" s="57"/>
      <c r="D37" s="57"/>
      <c r="E37" s="57"/>
    </row>
    <row r="38" spans="1:5" ht="21" customHeight="1" x14ac:dyDescent="0.25">
      <c r="A38" s="98">
        <v>3</v>
      </c>
      <c r="B38" s="57"/>
      <c r="C38" s="57"/>
      <c r="D38" s="57"/>
      <c r="E38" s="57"/>
    </row>
    <row r="39" spans="1:5" ht="18.75" customHeight="1" x14ac:dyDescent="0.25">
      <c r="A39" s="98">
        <v>4</v>
      </c>
      <c r="B39" s="57"/>
      <c r="C39" s="57"/>
      <c r="D39" s="57"/>
      <c r="E39" s="57"/>
    </row>
    <row r="40" spans="1:5" ht="19.5" customHeight="1" x14ac:dyDescent="0.25">
      <c r="A40" s="98">
        <v>5</v>
      </c>
      <c r="B40" s="57"/>
      <c r="C40" s="57"/>
      <c r="D40" s="57"/>
      <c r="E40" s="57"/>
    </row>
    <row r="41" spans="1:5" ht="18.75" x14ac:dyDescent="0.25">
      <c r="A41" s="98">
        <v>6</v>
      </c>
      <c r="B41" s="57"/>
      <c r="C41" s="57"/>
      <c r="D41" s="57"/>
      <c r="E41" s="57"/>
    </row>
    <row r="42" spans="1:5" ht="18" customHeight="1" x14ac:dyDescent="0.25">
      <c r="A42" s="98">
        <v>7</v>
      </c>
      <c r="B42" s="57"/>
      <c r="C42" s="57"/>
      <c r="D42" s="57"/>
      <c r="E42" s="57"/>
    </row>
    <row r="43" spans="1:5" ht="20.25" customHeight="1" x14ac:dyDescent="0.25">
      <c r="A43" s="178">
        <v>8</v>
      </c>
      <c r="B43" s="57"/>
      <c r="C43" s="57"/>
      <c r="D43" s="57"/>
      <c r="E43" s="57"/>
    </row>
    <row r="44" spans="1:5" ht="20.25" customHeight="1" x14ac:dyDescent="0.25">
      <c r="A44" s="178">
        <v>9</v>
      </c>
      <c r="B44" s="57"/>
      <c r="C44" s="57"/>
      <c r="D44" s="57"/>
      <c r="E44" s="57"/>
    </row>
    <row r="45" spans="1:5" ht="21" customHeight="1" x14ac:dyDescent="0.25">
      <c r="A45" s="178">
        <v>10</v>
      </c>
      <c r="B45" s="57"/>
      <c r="C45" s="57"/>
      <c r="D45" s="57"/>
      <c r="E45" s="57"/>
    </row>
    <row r="46" spans="1:5" ht="18.75" x14ac:dyDescent="0.3">
      <c r="A46" s="179"/>
      <c r="B46" s="144" t="s">
        <v>71</v>
      </c>
      <c r="C46" s="145">
        <f>C47+C48+C49+C50+C51+C52+C53+C54+C55+C56</f>
        <v>0</v>
      </c>
      <c r="D46" s="145">
        <f>D47+D48+D49+D50+D51+D52+D53+D54+D55+D56</f>
        <v>0</v>
      </c>
      <c r="E46" s="145">
        <f>E47+E48+E49+E50+E51+E52+E53+E54+E55+E56</f>
        <v>0</v>
      </c>
    </row>
    <row r="47" spans="1:5" ht="18.75" x14ac:dyDescent="0.25">
      <c r="A47" s="98">
        <v>1</v>
      </c>
      <c r="B47" s="57"/>
      <c r="C47" s="57"/>
      <c r="D47" s="57"/>
      <c r="E47" s="57"/>
    </row>
    <row r="48" spans="1:5" ht="22.5" customHeight="1" x14ac:dyDescent="0.25">
      <c r="A48" s="98">
        <v>2</v>
      </c>
      <c r="B48" s="57"/>
      <c r="C48" s="57"/>
      <c r="D48" s="57"/>
      <c r="E48" s="57"/>
    </row>
    <row r="49" spans="1:5" ht="17.25" customHeight="1" x14ac:dyDescent="0.25">
      <c r="A49" s="98">
        <v>3</v>
      </c>
      <c r="B49" s="57"/>
      <c r="C49" s="57"/>
      <c r="D49" s="57"/>
      <c r="E49" s="57"/>
    </row>
    <row r="50" spans="1:5" ht="18.75" x14ac:dyDescent="0.25">
      <c r="A50" s="98">
        <v>4</v>
      </c>
      <c r="B50" s="57"/>
      <c r="C50" s="57"/>
      <c r="D50" s="57"/>
      <c r="E50" s="57"/>
    </row>
    <row r="51" spans="1:5" ht="18.75" x14ac:dyDescent="0.25">
      <c r="A51" s="98">
        <v>5</v>
      </c>
      <c r="B51" s="57"/>
      <c r="C51" s="57"/>
      <c r="D51" s="57"/>
      <c r="E51" s="57"/>
    </row>
    <row r="52" spans="1:5" ht="18.75" x14ac:dyDescent="0.25">
      <c r="A52" s="98">
        <v>6</v>
      </c>
      <c r="B52" s="57"/>
      <c r="C52" s="57"/>
      <c r="D52" s="57"/>
      <c r="E52" s="57"/>
    </row>
    <row r="53" spans="1:5" ht="18.75" x14ac:dyDescent="0.25">
      <c r="A53" s="98">
        <v>7</v>
      </c>
      <c r="B53" s="57"/>
      <c r="C53" s="57"/>
      <c r="D53" s="57"/>
      <c r="E53" s="57"/>
    </row>
    <row r="54" spans="1:5" ht="18.75" x14ac:dyDescent="0.25">
      <c r="A54" s="98">
        <v>8</v>
      </c>
      <c r="B54" s="57"/>
      <c r="C54" s="57"/>
      <c r="D54" s="57"/>
      <c r="E54" s="57"/>
    </row>
    <row r="55" spans="1:5" ht="18.75" x14ac:dyDescent="0.25">
      <c r="A55" s="98">
        <v>9</v>
      </c>
      <c r="B55" s="57"/>
      <c r="C55" s="57"/>
      <c r="D55" s="57"/>
      <c r="E55" s="57"/>
    </row>
    <row r="56" spans="1:5" ht="18.75" x14ac:dyDescent="0.25">
      <c r="A56" s="98">
        <v>10</v>
      </c>
      <c r="B56" s="57"/>
      <c r="C56" s="57"/>
      <c r="D56" s="57"/>
      <c r="E56" s="57"/>
    </row>
    <row r="57" spans="1:5" ht="37.5" x14ac:dyDescent="0.3">
      <c r="A57" s="148"/>
      <c r="B57" s="150" t="s">
        <v>196</v>
      </c>
      <c r="C57" s="145">
        <f>C58+C59+C60+C61+C62</f>
        <v>0</v>
      </c>
      <c r="D57" s="145">
        <f>D58+D59+D60+D61+D62</f>
        <v>0</v>
      </c>
      <c r="E57" s="145">
        <f>E58+E59+E60+E61+E62</f>
        <v>0</v>
      </c>
    </row>
    <row r="58" spans="1:5" ht="18.75" x14ac:dyDescent="0.25">
      <c r="A58" s="98">
        <v>1</v>
      </c>
      <c r="B58" s="68"/>
      <c r="C58" s="68"/>
      <c r="D58" s="68"/>
      <c r="E58" s="68"/>
    </row>
    <row r="59" spans="1:5" ht="18.75" x14ac:dyDescent="0.25">
      <c r="A59" s="98">
        <v>2</v>
      </c>
      <c r="B59" s="68"/>
      <c r="C59" s="68"/>
      <c r="D59" s="68"/>
      <c r="E59" s="68"/>
    </row>
    <row r="60" spans="1:5" ht="18.75" x14ac:dyDescent="0.25">
      <c r="A60" s="98">
        <v>3</v>
      </c>
      <c r="B60" s="68"/>
      <c r="C60" s="68"/>
      <c r="D60" s="68"/>
      <c r="E60" s="68"/>
    </row>
    <row r="61" spans="1:5" ht="18.75" x14ac:dyDescent="0.25">
      <c r="A61" s="98">
        <v>4</v>
      </c>
      <c r="B61" s="68"/>
      <c r="C61" s="68"/>
      <c r="D61" s="68"/>
      <c r="E61" s="68"/>
    </row>
    <row r="62" spans="1:5" ht="18.75" x14ac:dyDescent="0.25">
      <c r="A62" s="98">
        <v>5</v>
      </c>
      <c r="B62" s="68"/>
      <c r="C62" s="68"/>
      <c r="D62" s="68"/>
      <c r="E62" s="68"/>
    </row>
    <row r="63" spans="1:5" ht="18.75" x14ac:dyDescent="0.25">
      <c r="A63" s="176"/>
      <c r="B63" s="147" t="s">
        <v>240</v>
      </c>
      <c r="C63" s="228">
        <f>C64+C70+C83+C93</f>
        <v>0</v>
      </c>
      <c r="D63" s="228">
        <f>D64+D70+D83+D93</f>
        <v>0</v>
      </c>
      <c r="E63" s="228">
        <f>E64+E70+E83+E93</f>
        <v>0</v>
      </c>
    </row>
    <row r="64" spans="1:5" ht="18.75" x14ac:dyDescent="0.3">
      <c r="A64" s="148"/>
      <c r="B64" s="144" t="s">
        <v>242</v>
      </c>
      <c r="C64" s="145">
        <f>C65+C66+C67+C68+C69</f>
        <v>0</v>
      </c>
      <c r="D64" s="145">
        <f>D65+D66+D67+D68+D69</f>
        <v>0</v>
      </c>
      <c r="E64" s="145">
        <f>E65+E66+E67+E68+E69</f>
        <v>0</v>
      </c>
    </row>
    <row r="65" spans="1:5" ht="20.25" customHeight="1" x14ac:dyDescent="0.25">
      <c r="A65" s="98">
        <v>1</v>
      </c>
      <c r="B65" s="57"/>
      <c r="C65" s="57"/>
      <c r="D65" s="57"/>
      <c r="E65" s="57"/>
    </row>
    <row r="66" spans="1:5" ht="20.25" customHeight="1" x14ac:dyDescent="0.25">
      <c r="A66" s="98">
        <v>2</v>
      </c>
      <c r="B66" s="57"/>
      <c r="C66" s="57"/>
      <c r="D66" s="57"/>
      <c r="E66" s="57"/>
    </row>
    <row r="67" spans="1:5" ht="20.25" customHeight="1" x14ac:dyDescent="0.25">
      <c r="A67" s="98">
        <v>3</v>
      </c>
      <c r="B67" s="57"/>
      <c r="C67" s="57"/>
      <c r="D67" s="57"/>
      <c r="E67" s="57"/>
    </row>
    <row r="68" spans="1:5" ht="18.75" x14ac:dyDescent="0.25">
      <c r="A68" s="98">
        <v>4</v>
      </c>
      <c r="B68" s="57"/>
      <c r="C68" s="57"/>
      <c r="D68" s="57"/>
      <c r="E68" s="57"/>
    </row>
    <row r="69" spans="1:5" ht="18.75" x14ac:dyDescent="0.25">
      <c r="A69" s="98">
        <v>5</v>
      </c>
      <c r="B69" s="68"/>
      <c r="C69" s="68"/>
      <c r="D69" s="68"/>
      <c r="E69" s="68"/>
    </row>
    <row r="70" spans="1:5" ht="18.75" x14ac:dyDescent="0.3">
      <c r="A70" s="148"/>
      <c r="B70" s="144" t="s">
        <v>241</v>
      </c>
      <c r="C70" s="145">
        <f>C71+C72+C73+C74+C75+C76+C77+C78+C79+C80+C81+C82</f>
        <v>0</v>
      </c>
      <c r="D70" s="145">
        <f>D71+D72+D73+D74+D75+D76+D77+D78+D79+D80+D81+D82</f>
        <v>0</v>
      </c>
      <c r="E70" s="145">
        <f>E71+E72+E73+E74+E75+E76+E77+E78+E79+E80+E81+E82</f>
        <v>0</v>
      </c>
    </row>
    <row r="71" spans="1:5" ht="18.75" x14ac:dyDescent="0.25">
      <c r="A71" s="98">
        <v>1</v>
      </c>
      <c r="B71" s="57"/>
      <c r="C71" s="57"/>
      <c r="D71" s="57"/>
      <c r="E71" s="57"/>
    </row>
    <row r="72" spans="1:5" ht="18.75" x14ac:dyDescent="0.25">
      <c r="A72" s="98">
        <v>2</v>
      </c>
      <c r="B72" s="57"/>
      <c r="C72" s="57"/>
      <c r="D72" s="57"/>
      <c r="E72" s="57"/>
    </row>
    <row r="73" spans="1:5" ht="18.75" x14ac:dyDescent="0.25">
      <c r="A73" s="98">
        <v>3</v>
      </c>
      <c r="B73" s="57"/>
      <c r="C73" s="57"/>
      <c r="D73" s="57"/>
      <c r="E73" s="57"/>
    </row>
    <row r="74" spans="1:5" ht="18.75" x14ac:dyDescent="0.25">
      <c r="A74" s="98">
        <v>4</v>
      </c>
      <c r="B74" s="57"/>
      <c r="C74" s="57"/>
      <c r="D74" s="57"/>
      <c r="E74" s="57"/>
    </row>
    <row r="75" spans="1:5" ht="18.75" x14ac:dyDescent="0.25">
      <c r="A75" s="98">
        <v>5</v>
      </c>
      <c r="B75" s="57"/>
      <c r="C75" s="57"/>
      <c r="D75" s="57"/>
      <c r="E75" s="57"/>
    </row>
    <row r="76" spans="1:5" ht="18.75" x14ac:dyDescent="0.25">
      <c r="A76" s="98">
        <v>6</v>
      </c>
      <c r="B76" s="57"/>
      <c r="C76" s="57"/>
      <c r="D76" s="57"/>
      <c r="E76" s="57"/>
    </row>
    <row r="77" spans="1:5" ht="19.5" customHeight="1" x14ac:dyDescent="0.25">
      <c r="A77" s="98">
        <v>7</v>
      </c>
      <c r="B77" s="57"/>
      <c r="C77" s="57"/>
      <c r="D77" s="57"/>
      <c r="E77" s="57"/>
    </row>
    <row r="78" spans="1:5" ht="21.75" customHeight="1" x14ac:dyDescent="0.25">
      <c r="A78" s="98">
        <v>8</v>
      </c>
      <c r="B78" s="57"/>
      <c r="C78" s="57"/>
      <c r="D78" s="57"/>
      <c r="E78" s="57"/>
    </row>
    <row r="79" spans="1:5" ht="21" customHeight="1" x14ac:dyDescent="0.25">
      <c r="A79" s="98">
        <v>9</v>
      </c>
      <c r="B79" s="57"/>
      <c r="C79" s="57"/>
      <c r="D79" s="57"/>
      <c r="E79" s="57"/>
    </row>
    <row r="80" spans="1:5" ht="21.75" customHeight="1" x14ac:dyDescent="0.25">
      <c r="A80" s="98">
        <v>10</v>
      </c>
      <c r="B80" s="57"/>
      <c r="C80" s="57"/>
      <c r="D80" s="57"/>
      <c r="E80" s="57"/>
    </row>
    <row r="81" spans="1:5" ht="22.5" customHeight="1" x14ac:dyDescent="0.25">
      <c r="A81" s="98">
        <v>11</v>
      </c>
      <c r="B81" s="57"/>
      <c r="C81" s="57"/>
      <c r="D81" s="57"/>
      <c r="E81" s="57"/>
    </row>
    <row r="82" spans="1:5" ht="20.25" customHeight="1" x14ac:dyDescent="0.25">
      <c r="A82" s="98">
        <v>12</v>
      </c>
      <c r="B82" s="57"/>
      <c r="C82" s="57"/>
      <c r="D82" s="57"/>
      <c r="E82" s="57"/>
    </row>
    <row r="83" spans="1:5" ht="18.75" x14ac:dyDescent="0.3">
      <c r="A83" s="148"/>
      <c r="B83" s="144" t="s">
        <v>71</v>
      </c>
      <c r="C83" s="145">
        <f>C84+C85+C86+C87+C88+C89+C90+C91+C92</f>
        <v>0</v>
      </c>
      <c r="D83" s="229">
        <f>D84+D85+D86+D87+D88+D89+D90+D91+D92</f>
        <v>0</v>
      </c>
      <c r="E83" s="145">
        <f>E84+E85+E86+E87+E88+E89+E90+E91+E92</f>
        <v>0</v>
      </c>
    </row>
    <row r="84" spans="1:5" ht="18.75" x14ac:dyDescent="0.25">
      <c r="A84" s="171">
        <v>1</v>
      </c>
      <c r="B84" s="57"/>
      <c r="C84" s="57"/>
      <c r="D84" s="57"/>
      <c r="E84" s="57"/>
    </row>
    <row r="85" spans="1:5" ht="18.75" customHeight="1" x14ac:dyDescent="0.25">
      <c r="A85" s="171">
        <v>2</v>
      </c>
      <c r="B85" s="57"/>
      <c r="C85" s="57"/>
      <c r="D85" s="57"/>
      <c r="E85" s="57"/>
    </row>
    <row r="86" spans="1:5" ht="18.75" x14ac:dyDescent="0.25">
      <c r="A86" s="171">
        <v>3</v>
      </c>
      <c r="B86" s="57"/>
      <c r="C86" s="57"/>
      <c r="D86" s="57"/>
      <c r="E86" s="57"/>
    </row>
    <row r="87" spans="1:5" ht="18.75" customHeight="1" x14ac:dyDescent="0.25">
      <c r="A87" s="171">
        <v>4</v>
      </c>
      <c r="B87" s="57"/>
      <c r="C87" s="57"/>
      <c r="D87" s="57"/>
      <c r="E87" s="57"/>
    </row>
    <row r="88" spans="1:5" ht="18" customHeight="1" x14ac:dyDescent="0.25">
      <c r="A88" s="171">
        <v>5</v>
      </c>
      <c r="B88" s="57"/>
      <c r="C88" s="57"/>
      <c r="D88" s="57"/>
      <c r="E88" s="57"/>
    </row>
    <row r="89" spans="1:5" ht="23.25" customHeight="1" x14ac:dyDescent="0.25">
      <c r="A89" s="171">
        <v>6</v>
      </c>
      <c r="B89" s="57"/>
      <c r="C89" s="57"/>
      <c r="D89" s="57"/>
      <c r="E89" s="57"/>
    </row>
    <row r="90" spans="1:5" ht="19.5" customHeight="1" x14ac:dyDescent="0.25">
      <c r="A90" s="171">
        <v>7</v>
      </c>
      <c r="B90" s="57"/>
      <c r="C90" s="57"/>
      <c r="D90" s="57"/>
      <c r="E90" s="57"/>
    </row>
    <row r="91" spans="1:5" ht="24.75" customHeight="1" x14ac:dyDescent="0.25">
      <c r="A91" s="226">
        <v>8</v>
      </c>
      <c r="B91" s="57"/>
      <c r="C91" s="57"/>
      <c r="D91" s="57"/>
      <c r="E91" s="57"/>
    </row>
    <row r="92" spans="1:5" ht="21" customHeight="1" x14ac:dyDescent="0.25">
      <c r="A92" s="226">
        <v>9</v>
      </c>
      <c r="B92" s="57"/>
      <c r="C92" s="57"/>
      <c r="D92" s="57"/>
      <c r="E92" s="57"/>
    </row>
    <row r="93" spans="1:5" ht="37.5" x14ac:dyDescent="0.3">
      <c r="A93" s="179"/>
      <c r="B93" s="150" t="s">
        <v>196</v>
      </c>
      <c r="C93" s="145">
        <f>C94+C95+C96+C97+C98</f>
        <v>0</v>
      </c>
      <c r="D93" s="145">
        <f>D94+D95+D96+D97+D98</f>
        <v>0</v>
      </c>
      <c r="E93" s="145">
        <f>E94+E95+E96+E97+E98</f>
        <v>0</v>
      </c>
    </row>
    <row r="94" spans="1:5" ht="18.75" x14ac:dyDescent="0.3">
      <c r="A94" s="171">
        <v>1</v>
      </c>
      <c r="B94" s="58"/>
      <c r="C94" s="149"/>
      <c r="D94" s="149"/>
      <c r="E94" s="149"/>
    </row>
    <row r="95" spans="1:5" ht="18.75" x14ac:dyDescent="0.3">
      <c r="A95" s="171">
        <v>2</v>
      </c>
      <c r="B95" s="58"/>
      <c r="C95" s="149"/>
      <c r="D95" s="149"/>
      <c r="E95" s="149"/>
    </row>
    <row r="96" spans="1:5" ht="18.75" x14ac:dyDescent="0.3">
      <c r="A96" s="171">
        <v>3</v>
      </c>
      <c r="B96" s="58"/>
      <c r="C96" s="149"/>
      <c r="D96" s="149"/>
      <c r="E96" s="149"/>
    </row>
    <row r="97" spans="1:5" ht="18.75" x14ac:dyDescent="0.3">
      <c r="A97" s="171">
        <v>4</v>
      </c>
      <c r="B97" s="58"/>
      <c r="C97" s="149"/>
      <c r="D97" s="149"/>
      <c r="E97" s="149"/>
    </row>
    <row r="98" spans="1:5" ht="18.75" x14ac:dyDescent="0.3">
      <c r="A98" s="171">
        <v>5</v>
      </c>
      <c r="B98" s="58"/>
      <c r="C98" s="149"/>
      <c r="D98" s="149"/>
      <c r="E98" s="149"/>
    </row>
    <row r="99" spans="1:5" ht="18.75" x14ac:dyDescent="0.25">
      <c r="A99" s="176"/>
      <c r="B99" s="147" t="s">
        <v>235</v>
      </c>
      <c r="C99" s="147"/>
      <c r="D99" s="147"/>
      <c r="E99" s="147"/>
    </row>
    <row r="100" spans="1:5" ht="18.75" x14ac:dyDescent="0.3">
      <c r="A100" s="148"/>
      <c r="B100" s="144" t="s">
        <v>242</v>
      </c>
      <c r="C100" s="145">
        <f>C101+C102+C103+C104+C105</f>
        <v>0</v>
      </c>
      <c r="D100" s="145">
        <f>D101+D102+D103+D104+D105</f>
        <v>0</v>
      </c>
      <c r="E100" s="145">
        <f>E101+E102+E103+E104+E105</f>
        <v>0</v>
      </c>
    </row>
    <row r="101" spans="1:5" ht="18.75" x14ac:dyDescent="0.25">
      <c r="A101" s="98">
        <v>1</v>
      </c>
      <c r="B101" s="68"/>
      <c r="C101" s="68"/>
      <c r="D101" s="68"/>
      <c r="E101" s="68"/>
    </row>
    <row r="102" spans="1:5" ht="18.75" x14ac:dyDescent="0.25">
      <c r="A102" s="98">
        <v>2</v>
      </c>
      <c r="B102" s="68"/>
      <c r="C102" s="68"/>
      <c r="D102" s="68"/>
      <c r="E102" s="68"/>
    </row>
    <row r="103" spans="1:5" ht="18.75" x14ac:dyDescent="0.25">
      <c r="A103" s="98">
        <v>3</v>
      </c>
      <c r="B103" s="68"/>
      <c r="C103" s="68"/>
      <c r="D103" s="68"/>
      <c r="E103" s="68"/>
    </row>
    <row r="104" spans="1:5" ht="18.75" x14ac:dyDescent="0.25">
      <c r="A104" s="98">
        <v>4</v>
      </c>
      <c r="B104" s="68"/>
      <c r="C104" s="68"/>
      <c r="D104" s="68"/>
      <c r="E104" s="68"/>
    </row>
    <row r="105" spans="1:5" ht="18.75" x14ac:dyDescent="0.25">
      <c r="A105" s="98">
        <v>5</v>
      </c>
      <c r="B105" s="68"/>
      <c r="C105" s="68"/>
      <c r="D105" s="68"/>
      <c r="E105" s="68"/>
    </row>
    <row r="106" spans="1:5" ht="18.75" x14ac:dyDescent="0.3">
      <c r="A106" s="148"/>
      <c r="B106" s="144" t="s">
        <v>241</v>
      </c>
      <c r="C106" s="145">
        <f>C107+C108+C109+C110+C111+C112+C113+C114+C115+C116+C117+C118+C119+C120</f>
        <v>0</v>
      </c>
      <c r="D106" s="145">
        <f>D107+D108+D109+D110+D111+D112+D113+D114+D115+D116+D117+D118+D119+D120</f>
        <v>0</v>
      </c>
      <c r="E106" s="145">
        <f>E107+E108+E109+E110+E111+E112+E113+E114+E115+E116+E117+E118+E119+E120</f>
        <v>0</v>
      </c>
    </row>
    <row r="107" spans="1:5" ht="18.75" x14ac:dyDescent="0.25">
      <c r="A107" s="98">
        <v>1</v>
      </c>
      <c r="B107" s="57"/>
      <c r="C107" s="57"/>
      <c r="D107" s="57"/>
      <c r="E107" s="57"/>
    </row>
    <row r="108" spans="1:5" ht="18.75" x14ac:dyDescent="0.25">
      <c r="A108" s="98">
        <v>2</v>
      </c>
      <c r="B108" s="57"/>
      <c r="C108" s="57"/>
      <c r="D108" s="57"/>
      <c r="E108" s="57"/>
    </row>
    <row r="109" spans="1:5" ht="18.75" x14ac:dyDescent="0.25">
      <c r="A109" s="98">
        <v>3</v>
      </c>
      <c r="B109" s="57"/>
      <c r="C109" s="57"/>
      <c r="D109" s="57"/>
      <c r="E109" s="57"/>
    </row>
    <row r="110" spans="1:5" ht="21.75" customHeight="1" x14ac:dyDescent="0.25">
      <c r="A110" s="98">
        <v>4</v>
      </c>
      <c r="B110" s="57"/>
      <c r="C110" s="57"/>
      <c r="D110" s="57"/>
      <c r="E110" s="57"/>
    </row>
    <row r="111" spans="1:5" ht="18.75" x14ac:dyDescent="0.25">
      <c r="A111" s="98">
        <v>5</v>
      </c>
      <c r="B111" s="57"/>
      <c r="C111" s="57"/>
      <c r="D111" s="57"/>
      <c r="E111" s="57"/>
    </row>
    <row r="112" spans="1:5" ht="18.75" x14ac:dyDescent="0.25">
      <c r="A112" s="98">
        <v>6</v>
      </c>
      <c r="B112" s="57"/>
      <c r="C112" s="57"/>
      <c r="D112" s="57"/>
      <c r="E112" s="57"/>
    </row>
    <row r="113" spans="1:5" ht="18.75" x14ac:dyDescent="0.25">
      <c r="A113" s="98">
        <v>7</v>
      </c>
      <c r="B113" s="57"/>
      <c r="C113" s="57"/>
      <c r="D113" s="57"/>
      <c r="E113" s="57"/>
    </row>
    <row r="114" spans="1:5" ht="22.5" customHeight="1" x14ac:dyDescent="0.25">
      <c r="A114" s="98">
        <v>8</v>
      </c>
      <c r="B114" s="57"/>
      <c r="C114" s="57"/>
      <c r="D114" s="57"/>
      <c r="E114" s="57"/>
    </row>
    <row r="115" spans="1:5" ht="21.75" customHeight="1" x14ac:dyDescent="0.25">
      <c r="A115" s="98">
        <v>9</v>
      </c>
      <c r="B115" s="57"/>
      <c r="C115" s="57"/>
      <c r="D115" s="57"/>
      <c r="E115" s="57"/>
    </row>
    <row r="116" spans="1:5" ht="20.25" customHeight="1" x14ac:dyDescent="0.25">
      <c r="A116" s="98">
        <v>10</v>
      </c>
      <c r="B116" s="57"/>
      <c r="C116" s="57"/>
      <c r="D116" s="57"/>
      <c r="E116" s="57"/>
    </row>
    <row r="117" spans="1:5" ht="19.5" customHeight="1" x14ac:dyDescent="0.25">
      <c r="A117" s="98">
        <v>11</v>
      </c>
      <c r="B117" s="57"/>
      <c r="C117" s="57"/>
      <c r="D117" s="57"/>
      <c r="E117" s="57"/>
    </row>
    <row r="118" spans="1:5" ht="24" customHeight="1" x14ac:dyDescent="0.25">
      <c r="A118" s="98">
        <v>12</v>
      </c>
      <c r="B118" s="57"/>
      <c r="C118" s="57"/>
      <c r="D118" s="57"/>
      <c r="E118" s="57"/>
    </row>
    <row r="119" spans="1:5" ht="26.25" customHeight="1" x14ac:dyDescent="0.25">
      <c r="A119" s="98">
        <v>13</v>
      </c>
      <c r="B119" s="57"/>
      <c r="C119" s="57"/>
      <c r="D119" s="57"/>
      <c r="E119" s="57"/>
    </row>
    <row r="120" spans="1:5" ht="19.5" customHeight="1" x14ac:dyDescent="0.25">
      <c r="A120" s="98">
        <v>14</v>
      </c>
      <c r="B120" s="57"/>
      <c r="C120" s="57"/>
      <c r="D120" s="57"/>
      <c r="E120" s="57"/>
    </row>
    <row r="121" spans="1:5" ht="18.75" x14ac:dyDescent="0.25">
      <c r="A121" s="148"/>
      <c r="B121" s="142" t="s">
        <v>71</v>
      </c>
      <c r="C121" s="230">
        <f>C122+C123+C124+C125+C126</f>
        <v>0</v>
      </c>
      <c r="D121" s="230">
        <f>D122+D123+D124+D125+D126</f>
        <v>0</v>
      </c>
      <c r="E121" s="230">
        <f>E122+E123+E124+E125+E126</f>
        <v>0</v>
      </c>
    </row>
    <row r="122" spans="1:5" ht="18.75" x14ac:dyDescent="0.25">
      <c r="A122" s="171">
        <v>1</v>
      </c>
      <c r="B122" s="57"/>
      <c r="C122" s="57"/>
      <c r="D122" s="57"/>
      <c r="E122" s="57"/>
    </row>
    <row r="123" spans="1:5" ht="18.75" x14ac:dyDescent="0.25">
      <c r="A123" s="171">
        <v>2</v>
      </c>
      <c r="B123" s="57"/>
      <c r="C123" s="57"/>
      <c r="D123" s="57"/>
      <c r="E123" s="57"/>
    </row>
    <row r="124" spans="1:5" ht="18.75" x14ac:dyDescent="0.25">
      <c r="A124" s="171">
        <v>3</v>
      </c>
      <c r="B124" s="57"/>
      <c r="C124" s="57"/>
      <c r="D124" s="57"/>
      <c r="E124" s="57"/>
    </row>
    <row r="125" spans="1:5" ht="18.75" x14ac:dyDescent="0.25">
      <c r="A125" s="171">
        <v>4</v>
      </c>
      <c r="B125" s="57"/>
      <c r="C125" s="57"/>
      <c r="D125" s="57"/>
      <c r="E125" s="57"/>
    </row>
    <row r="126" spans="1:5" ht="18.75" x14ac:dyDescent="0.3">
      <c r="A126" s="171">
        <v>5</v>
      </c>
      <c r="B126" s="58"/>
      <c r="C126" s="149"/>
      <c r="D126" s="149"/>
      <c r="E126" s="149"/>
    </row>
    <row r="127" spans="1:5" ht="37.5" x14ac:dyDescent="0.3">
      <c r="A127" s="148"/>
      <c r="B127" s="150" t="s">
        <v>196</v>
      </c>
      <c r="C127" s="145">
        <f>C128+C129+C130+C131+C132</f>
        <v>0</v>
      </c>
      <c r="D127" s="145">
        <f>D128+D129+D130+D131+D132</f>
        <v>0</v>
      </c>
      <c r="E127" s="145">
        <f>E128+E129+E130+E131+E132</f>
        <v>0</v>
      </c>
    </row>
    <row r="128" spans="1:5" ht="18.75" x14ac:dyDescent="0.3">
      <c r="A128" s="171">
        <v>1</v>
      </c>
      <c r="B128" s="58"/>
      <c r="C128" s="149"/>
      <c r="D128" s="149"/>
      <c r="E128" s="149"/>
    </row>
    <row r="129" spans="1:5" ht="18.75" x14ac:dyDescent="0.3">
      <c r="A129" s="171">
        <v>2</v>
      </c>
      <c r="B129" s="58"/>
      <c r="C129" s="149"/>
      <c r="D129" s="149"/>
      <c r="E129" s="149"/>
    </row>
    <row r="130" spans="1:5" ht="18.75" x14ac:dyDescent="0.3">
      <c r="A130" s="171">
        <v>3</v>
      </c>
      <c r="B130" s="58"/>
      <c r="C130" s="149"/>
      <c r="D130" s="149"/>
      <c r="E130" s="149"/>
    </row>
    <row r="131" spans="1:5" ht="18.75" x14ac:dyDescent="0.3">
      <c r="A131" s="171">
        <v>4</v>
      </c>
      <c r="B131" s="58"/>
      <c r="C131" s="149"/>
      <c r="D131" s="149"/>
      <c r="E131" s="149"/>
    </row>
    <row r="132" spans="1:5" ht="18.75" x14ac:dyDescent="0.3">
      <c r="A132" s="171">
        <v>5</v>
      </c>
      <c r="B132" s="58"/>
      <c r="C132" s="149"/>
      <c r="D132" s="149"/>
      <c r="E132" s="149"/>
    </row>
    <row r="133" spans="1:5" ht="18.75" x14ac:dyDescent="0.25">
      <c r="A133" s="61"/>
      <c r="B133" s="61"/>
      <c r="C133" s="61"/>
      <c r="D133" s="61"/>
      <c r="E133" s="61"/>
    </row>
    <row r="134" spans="1:5" ht="18.75" x14ac:dyDescent="0.25">
      <c r="A134" s="61"/>
      <c r="B134" s="61"/>
      <c r="C134" s="61"/>
      <c r="D134" s="61"/>
      <c r="E134" s="61"/>
    </row>
  </sheetData>
  <sheetProtection sort="0" autoFilter="0" pivotTables="0"/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FFFF"/>
  </sheetPr>
  <dimension ref="A1:E25"/>
  <sheetViews>
    <sheetView view="pageBreakPreview" topLeftCell="A4" zoomScaleSheetLayoutView="100" workbookViewId="0">
      <selection activeCell="B3" sqref="B3:E10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449" t="s">
        <v>140</v>
      </c>
      <c r="B1" s="449"/>
      <c r="C1" s="449"/>
      <c r="D1" s="449"/>
      <c r="E1" s="449"/>
    </row>
    <row r="2" spans="1:5" ht="94.5" customHeight="1" x14ac:dyDescent="0.25">
      <c r="A2" s="205" t="s">
        <v>141</v>
      </c>
      <c r="B2" s="205" t="s">
        <v>142</v>
      </c>
      <c r="C2" s="205" t="s">
        <v>143</v>
      </c>
      <c r="D2" s="205" t="s">
        <v>144</v>
      </c>
      <c r="E2" s="205" t="s">
        <v>145</v>
      </c>
    </row>
    <row r="3" spans="1:5" ht="56.25" x14ac:dyDescent="0.3">
      <c r="A3" s="65" t="s">
        <v>146</v>
      </c>
      <c r="B3" s="54">
        <v>50</v>
      </c>
      <c r="C3" s="102">
        <v>0</v>
      </c>
      <c r="D3" s="102">
        <v>50</v>
      </c>
      <c r="E3" s="102">
        <v>12</v>
      </c>
    </row>
    <row r="4" spans="1:5" ht="75" x14ac:dyDescent="0.3">
      <c r="A4" s="65" t="s">
        <v>147</v>
      </c>
      <c r="B4" s="54">
        <f>13+21</f>
        <v>34</v>
      </c>
      <c r="C4" s="102">
        <f>2+6</f>
        <v>8</v>
      </c>
      <c r="D4" s="102">
        <v>13</v>
      </c>
      <c r="E4" s="102">
        <f>13+15</f>
        <v>28</v>
      </c>
    </row>
    <row r="5" spans="1:5" ht="112.5" x14ac:dyDescent="0.3">
      <c r="A5" s="65" t="s">
        <v>222</v>
      </c>
      <c r="B5" s="111">
        <f>B6+B7+B8+B9</f>
        <v>0</v>
      </c>
      <c r="C5" s="111">
        <f>C6+C7+C8+C9</f>
        <v>0</v>
      </c>
      <c r="D5" s="111">
        <f>D6+D7+D8+D9</f>
        <v>0</v>
      </c>
      <c r="E5" s="111">
        <f>E6+E7+E8+E9</f>
        <v>0</v>
      </c>
    </row>
    <row r="6" spans="1:5" ht="24" customHeight="1" x14ac:dyDescent="0.3">
      <c r="A6" s="65" t="s">
        <v>269</v>
      </c>
      <c r="B6" s="54">
        <v>0</v>
      </c>
      <c r="C6" s="102">
        <v>0</v>
      </c>
      <c r="D6" s="102">
        <v>0</v>
      </c>
      <c r="E6" s="102">
        <v>0</v>
      </c>
    </row>
    <row r="7" spans="1:5" ht="37.5" x14ac:dyDescent="0.3">
      <c r="A7" s="65" t="s">
        <v>148</v>
      </c>
      <c r="B7" s="54">
        <v>0</v>
      </c>
      <c r="C7" s="102">
        <v>0</v>
      </c>
      <c r="D7" s="102">
        <v>0</v>
      </c>
      <c r="E7" s="102">
        <v>0</v>
      </c>
    </row>
    <row r="8" spans="1:5" ht="56.25" x14ac:dyDescent="0.3">
      <c r="A8" s="65" t="s">
        <v>149</v>
      </c>
      <c r="B8" s="54">
        <v>0</v>
      </c>
      <c r="C8" s="102">
        <v>0</v>
      </c>
      <c r="D8" s="102">
        <v>0</v>
      </c>
      <c r="E8" s="102">
        <v>0</v>
      </c>
    </row>
    <row r="9" spans="1:5" ht="56.25" x14ac:dyDescent="0.3">
      <c r="A9" s="65" t="s">
        <v>150</v>
      </c>
      <c r="B9" s="54">
        <v>0</v>
      </c>
      <c r="C9" s="102">
        <v>0</v>
      </c>
      <c r="D9" s="102">
        <v>0</v>
      </c>
      <c r="E9" s="102">
        <v>0</v>
      </c>
    </row>
    <row r="10" spans="1:5" ht="18.75" x14ac:dyDescent="0.25">
      <c r="A10" s="66" t="s">
        <v>91</v>
      </c>
      <c r="B10" s="100">
        <f>B3+B4+B5</f>
        <v>84</v>
      </c>
      <c r="C10" s="100">
        <f>C3+C4+C5</f>
        <v>8</v>
      </c>
      <c r="D10" s="100">
        <f>D3+D4+D5</f>
        <v>63</v>
      </c>
      <c r="E10" s="100">
        <f>E3+E4+E5</f>
        <v>40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sheetProtection sheet="1" objects="1" scenarios="1"/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FFFF"/>
  </sheetPr>
  <dimension ref="A1:D177"/>
  <sheetViews>
    <sheetView view="pageBreakPreview" zoomScaleSheetLayoutView="100" workbookViewId="0">
      <selection activeCell="A160" sqref="A160:D161"/>
    </sheetView>
  </sheetViews>
  <sheetFormatPr defaultRowHeight="15" x14ac:dyDescent="0.25"/>
  <cols>
    <col min="1" max="1" width="43.28515625" customWidth="1"/>
    <col min="2" max="2" width="15.85546875" customWidth="1"/>
    <col min="3" max="3" width="26" customWidth="1"/>
    <col min="4" max="4" width="43.7109375" customWidth="1"/>
  </cols>
  <sheetData>
    <row r="1" spans="1:4" ht="58.5" customHeight="1" x14ac:dyDescent="0.25">
      <c r="A1" s="448" t="s">
        <v>151</v>
      </c>
      <c r="B1" s="450"/>
      <c r="C1" s="450"/>
      <c r="D1" s="450"/>
    </row>
    <row r="2" spans="1:4" ht="37.5" x14ac:dyDescent="0.25">
      <c r="A2" s="27" t="s">
        <v>93</v>
      </c>
      <c r="B2" s="27" t="s">
        <v>94</v>
      </c>
      <c r="C2" s="27" t="s">
        <v>95</v>
      </c>
      <c r="D2" s="27" t="s">
        <v>152</v>
      </c>
    </row>
    <row r="3" spans="1:4" ht="18.75" x14ac:dyDescent="0.25">
      <c r="A3" s="295" t="s">
        <v>223</v>
      </c>
      <c r="B3" s="296"/>
      <c r="C3" s="295"/>
      <c r="D3" s="296"/>
    </row>
    <row r="4" spans="1:4" ht="15.75" x14ac:dyDescent="0.25">
      <c r="A4" s="298" t="s">
        <v>374</v>
      </c>
      <c r="B4" s="297">
        <v>43890</v>
      </c>
      <c r="C4" s="298" t="s">
        <v>375</v>
      </c>
      <c r="D4" s="298" t="s">
        <v>376</v>
      </c>
    </row>
    <row r="5" spans="1:4" ht="31.5" x14ac:dyDescent="0.25">
      <c r="A5" s="298" t="s">
        <v>377</v>
      </c>
      <c r="B5" s="297">
        <v>43891</v>
      </c>
      <c r="C5" s="298" t="s">
        <v>378</v>
      </c>
      <c r="D5" s="298" t="s">
        <v>379</v>
      </c>
    </row>
    <row r="6" spans="1:4" ht="31.5" x14ac:dyDescent="0.25">
      <c r="A6" s="298" t="s">
        <v>380</v>
      </c>
      <c r="B6" s="297">
        <v>43895</v>
      </c>
      <c r="C6" s="298" t="s">
        <v>381</v>
      </c>
      <c r="D6" s="298" t="s">
        <v>382</v>
      </c>
    </row>
    <row r="7" spans="1:4" ht="18.75" x14ac:dyDescent="0.25">
      <c r="A7" s="189"/>
      <c r="B7" s="190"/>
      <c r="C7" s="189"/>
      <c r="D7" s="190"/>
    </row>
    <row r="8" spans="1:4" ht="18.75" x14ac:dyDescent="0.25">
      <c r="A8" s="68"/>
      <c r="B8" s="99"/>
      <c r="C8" s="68"/>
      <c r="D8" s="99"/>
    </row>
    <row r="9" spans="1:4" ht="18.75" x14ac:dyDescent="0.25">
      <c r="A9" s="68"/>
      <c r="B9" s="99"/>
      <c r="C9" s="68"/>
      <c r="D9" s="99"/>
    </row>
    <row r="10" spans="1:4" ht="18.75" x14ac:dyDescent="0.25">
      <c r="A10" s="295" t="s">
        <v>124</v>
      </c>
      <c r="B10" s="299"/>
      <c r="C10" s="295"/>
      <c r="D10" s="296"/>
    </row>
    <row r="11" spans="1:4" ht="15.75" customHeight="1" x14ac:dyDescent="0.25">
      <c r="A11" s="302" t="s">
        <v>383</v>
      </c>
      <c r="B11" s="303">
        <v>43875</v>
      </c>
      <c r="C11" s="302" t="s">
        <v>384</v>
      </c>
      <c r="D11" s="302" t="s">
        <v>385</v>
      </c>
    </row>
    <row r="12" spans="1:4" ht="15.75" customHeight="1" x14ac:dyDescent="0.25">
      <c r="A12" s="302" t="s">
        <v>386</v>
      </c>
      <c r="B12" s="302" t="s">
        <v>387</v>
      </c>
      <c r="C12" s="302" t="s">
        <v>388</v>
      </c>
      <c r="D12" s="302" t="s">
        <v>389</v>
      </c>
    </row>
    <row r="13" spans="1:4" ht="15.75" customHeight="1" x14ac:dyDescent="0.25">
      <c r="A13" s="302" t="s">
        <v>390</v>
      </c>
      <c r="B13" s="303">
        <v>43891</v>
      </c>
      <c r="C13" s="302" t="s">
        <v>391</v>
      </c>
      <c r="D13" s="302" t="s">
        <v>392</v>
      </c>
    </row>
    <row r="14" spans="1:4" ht="15.75" customHeight="1" x14ac:dyDescent="0.25">
      <c r="A14" s="302" t="s">
        <v>393</v>
      </c>
      <c r="B14" s="303">
        <v>43908</v>
      </c>
      <c r="C14" s="302" t="s">
        <v>273</v>
      </c>
      <c r="D14" s="302" t="s">
        <v>394</v>
      </c>
    </row>
    <row r="15" spans="1:4" ht="15.75" customHeight="1" x14ac:dyDescent="0.25">
      <c r="A15" s="302" t="s">
        <v>395</v>
      </c>
      <c r="B15" s="304"/>
      <c r="C15" s="302" t="s">
        <v>378</v>
      </c>
      <c r="D15" s="302" t="s">
        <v>396</v>
      </c>
    </row>
    <row r="16" spans="1:4" ht="15.75" customHeight="1" x14ac:dyDescent="0.25">
      <c r="A16" s="302" t="s">
        <v>397</v>
      </c>
      <c r="B16" s="304" t="s">
        <v>398</v>
      </c>
      <c r="C16" s="302" t="s">
        <v>399</v>
      </c>
      <c r="D16" s="302" t="s">
        <v>400</v>
      </c>
    </row>
    <row r="17" spans="1:4" ht="15.75" customHeight="1" x14ac:dyDescent="0.25">
      <c r="A17" s="302" t="s">
        <v>401</v>
      </c>
      <c r="B17" s="304">
        <v>2020</v>
      </c>
      <c r="C17" s="302" t="s">
        <v>399</v>
      </c>
      <c r="D17" s="302" t="s">
        <v>402</v>
      </c>
    </row>
    <row r="18" spans="1:4" ht="15.75" customHeight="1" x14ac:dyDescent="0.25">
      <c r="A18" s="302" t="s">
        <v>403</v>
      </c>
      <c r="B18" s="304">
        <v>2020</v>
      </c>
      <c r="C18" s="302" t="s">
        <v>279</v>
      </c>
      <c r="D18" s="302" t="s">
        <v>404</v>
      </c>
    </row>
    <row r="19" spans="1:4" ht="15.75" customHeight="1" x14ac:dyDescent="0.25">
      <c r="A19" s="302" t="s">
        <v>405</v>
      </c>
      <c r="B19" s="304">
        <v>2020</v>
      </c>
      <c r="C19" s="302" t="s">
        <v>406</v>
      </c>
      <c r="D19" s="302" t="s">
        <v>407</v>
      </c>
    </row>
    <row r="20" spans="1:4" ht="15.75" customHeight="1" x14ac:dyDescent="0.25">
      <c r="A20" s="302" t="s">
        <v>408</v>
      </c>
      <c r="B20" s="304">
        <v>2020</v>
      </c>
      <c r="C20" s="302" t="s">
        <v>409</v>
      </c>
      <c r="D20" s="305" t="s">
        <v>410</v>
      </c>
    </row>
    <row r="21" spans="1:4" ht="15.75" customHeight="1" x14ac:dyDescent="0.25">
      <c r="A21" s="302" t="s">
        <v>411</v>
      </c>
      <c r="B21" s="306">
        <v>44006</v>
      </c>
      <c r="C21" s="302" t="s">
        <v>412</v>
      </c>
      <c r="D21" s="302" t="s">
        <v>413</v>
      </c>
    </row>
    <row r="22" spans="1:4" ht="15.75" customHeight="1" x14ac:dyDescent="0.25">
      <c r="A22" s="302" t="s">
        <v>414</v>
      </c>
      <c r="B22" s="304">
        <v>2020</v>
      </c>
      <c r="C22" s="302" t="s">
        <v>415</v>
      </c>
      <c r="D22" s="302" t="s">
        <v>416</v>
      </c>
    </row>
    <row r="23" spans="1:4" ht="15.75" customHeight="1" x14ac:dyDescent="0.25">
      <c r="A23" s="300"/>
      <c r="B23" s="301"/>
      <c r="C23" s="300"/>
      <c r="D23" s="300"/>
    </row>
    <row r="24" spans="1:4" ht="15.75" x14ac:dyDescent="0.25">
      <c r="A24" s="164"/>
      <c r="B24" s="169"/>
      <c r="C24" s="169"/>
      <c r="D24" s="164"/>
    </row>
    <row r="25" spans="1:4" ht="15.75" x14ac:dyDescent="0.25">
      <c r="A25" s="195"/>
      <c r="B25" s="169"/>
      <c r="C25" s="164"/>
      <c r="D25" s="164"/>
    </row>
    <row r="26" spans="1:4" ht="15.75" x14ac:dyDescent="0.25">
      <c r="A26" s="164"/>
      <c r="B26" s="172"/>
      <c r="C26" s="164"/>
      <c r="D26" s="164"/>
    </row>
    <row r="27" spans="1:4" ht="13.5" customHeight="1" x14ac:dyDescent="0.25">
      <c r="A27" s="164"/>
      <c r="B27" s="172"/>
      <c r="C27" s="164"/>
      <c r="D27" s="164"/>
    </row>
    <row r="28" spans="1:4" ht="16.5" customHeight="1" x14ac:dyDescent="0.25">
      <c r="A28" s="164"/>
      <c r="B28" s="172"/>
      <c r="C28" s="164"/>
      <c r="D28" s="164"/>
    </row>
    <row r="29" spans="1:4" ht="15.75" x14ac:dyDescent="0.25">
      <c r="A29" s="174"/>
      <c r="B29" s="185"/>
      <c r="C29" s="174"/>
      <c r="D29" s="186"/>
    </row>
    <row r="30" spans="1:4" ht="18.75" x14ac:dyDescent="0.25">
      <c r="A30" s="68"/>
      <c r="B30" s="99"/>
      <c r="C30" s="68"/>
      <c r="D30" s="99"/>
    </row>
    <row r="31" spans="1:4" ht="18.75" x14ac:dyDescent="0.25">
      <c r="A31" s="295" t="s">
        <v>237</v>
      </c>
      <c r="B31" s="299"/>
      <c r="C31" s="295"/>
      <c r="D31" s="296"/>
    </row>
    <row r="32" spans="1:4" ht="17.25" customHeight="1" x14ac:dyDescent="0.25">
      <c r="A32" s="302" t="s">
        <v>417</v>
      </c>
      <c r="B32" s="302" t="s">
        <v>418</v>
      </c>
      <c r="C32" s="302" t="s">
        <v>419</v>
      </c>
      <c r="D32" s="302" t="s">
        <v>420</v>
      </c>
    </row>
    <row r="33" spans="1:4" ht="18.75" customHeight="1" x14ac:dyDescent="0.25">
      <c r="A33" s="302" t="s">
        <v>421</v>
      </c>
      <c r="B33" s="302" t="s">
        <v>422</v>
      </c>
      <c r="C33" s="302" t="s">
        <v>419</v>
      </c>
      <c r="D33" s="305" t="s">
        <v>423</v>
      </c>
    </row>
    <row r="34" spans="1:4" ht="19.5" customHeight="1" x14ac:dyDescent="0.25">
      <c r="A34" s="302" t="s">
        <v>424</v>
      </c>
      <c r="B34" s="302" t="s">
        <v>425</v>
      </c>
      <c r="C34" s="302" t="s">
        <v>419</v>
      </c>
      <c r="D34" s="302" t="s">
        <v>426</v>
      </c>
    </row>
    <row r="35" spans="1:4" ht="47.25" x14ac:dyDescent="0.25">
      <c r="A35" s="302" t="s">
        <v>427</v>
      </c>
      <c r="B35" s="304" t="s">
        <v>428</v>
      </c>
      <c r="C35" s="302" t="s">
        <v>207</v>
      </c>
      <c r="D35" s="302" t="s">
        <v>429</v>
      </c>
    </row>
    <row r="36" spans="1:4" ht="31.5" x14ac:dyDescent="0.25">
      <c r="A36" s="302" t="s">
        <v>430</v>
      </c>
      <c r="B36" s="304" t="s">
        <v>398</v>
      </c>
      <c r="C36" s="302" t="s">
        <v>431</v>
      </c>
      <c r="D36" s="302" t="s">
        <v>432</v>
      </c>
    </row>
    <row r="37" spans="1:4" ht="18" customHeight="1" x14ac:dyDescent="0.25">
      <c r="A37" s="302" t="s">
        <v>433</v>
      </c>
      <c r="B37" s="304" t="s">
        <v>434</v>
      </c>
      <c r="C37" s="302" t="s">
        <v>431</v>
      </c>
      <c r="D37" s="302" t="s">
        <v>435</v>
      </c>
    </row>
    <row r="38" spans="1:4" ht="31.5" x14ac:dyDescent="0.25">
      <c r="A38" s="302" t="s">
        <v>436</v>
      </c>
      <c r="B38" s="306">
        <v>44104</v>
      </c>
      <c r="C38" s="302" t="s">
        <v>437</v>
      </c>
      <c r="D38" s="302" t="s">
        <v>438</v>
      </c>
    </row>
    <row r="39" spans="1:4" ht="47.25" x14ac:dyDescent="0.25">
      <c r="A39" s="302" t="s">
        <v>439</v>
      </c>
      <c r="B39" s="304">
        <v>2020</v>
      </c>
      <c r="C39" s="302" t="s">
        <v>437</v>
      </c>
      <c r="D39" s="302" t="s">
        <v>440</v>
      </c>
    </row>
    <row r="40" spans="1:4" ht="15.75" x14ac:dyDescent="0.25">
      <c r="A40" s="300"/>
      <c r="B40" s="307"/>
      <c r="C40" s="300"/>
      <c r="D40" s="300"/>
    </row>
    <row r="41" spans="1:4" ht="18" customHeight="1" x14ac:dyDescent="0.25">
      <c r="A41" s="164"/>
      <c r="B41" s="164"/>
      <c r="C41" s="164"/>
      <c r="D41" s="164"/>
    </row>
    <row r="42" spans="1:4" ht="18.75" customHeight="1" x14ac:dyDescent="0.25">
      <c r="A42" s="164"/>
      <c r="B42" s="164"/>
      <c r="C42" s="164"/>
      <c r="D42" s="164"/>
    </row>
    <row r="43" spans="1:4" ht="19.5" customHeight="1" x14ac:dyDescent="0.25">
      <c r="A43" s="164"/>
      <c r="B43" s="169"/>
      <c r="C43" s="164"/>
      <c r="D43" s="164"/>
    </row>
    <row r="44" spans="1:4" ht="22.5" customHeight="1" x14ac:dyDescent="0.25">
      <c r="A44" s="164"/>
      <c r="B44" s="169"/>
      <c r="C44" s="164"/>
      <c r="D44" s="164"/>
    </row>
    <row r="45" spans="1:4" ht="15.75" hidden="1" customHeight="1" x14ac:dyDescent="0.25">
      <c r="A45" s="164"/>
      <c r="B45" s="169"/>
      <c r="C45" s="164"/>
      <c r="D45" s="164"/>
    </row>
    <row r="46" spans="1:4" ht="21.75" customHeight="1" x14ac:dyDescent="0.25">
      <c r="A46" s="164"/>
      <c r="B46" s="164"/>
      <c r="C46" s="164"/>
      <c r="D46" s="164"/>
    </row>
    <row r="47" spans="1:4" ht="23.25" customHeight="1" x14ac:dyDescent="0.25">
      <c r="A47" s="164"/>
      <c r="B47" s="164"/>
      <c r="C47" s="164"/>
      <c r="D47" s="164"/>
    </row>
    <row r="48" spans="1:4" ht="23.25" customHeight="1" x14ac:dyDescent="0.25">
      <c r="A48" s="164"/>
      <c r="B48" s="164"/>
      <c r="C48" s="164"/>
      <c r="D48" s="164"/>
    </row>
    <row r="49" spans="1:4" ht="18" customHeight="1" x14ac:dyDescent="0.25">
      <c r="A49" s="164"/>
      <c r="B49" s="169"/>
      <c r="C49" s="164"/>
      <c r="D49" s="164"/>
    </row>
    <row r="50" spans="1:4" ht="18" customHeight="1" x14ac:dyDescent="0.25">
      <c r="A50" s="164"/>
      <c r="B50" s="169"/>
      <c r="C50" s="164"/>
      <c r="D50" s="164"/>
    </row>
    <row r="51" spans="1:4" ht="19.5" customHeight="1" x14ac:dyDescent="0.25">
      <c r="A51" s="164"/>
      <c r="B51" s="169"/>
      <c r="C51" s="164"/>
      <c r="D51" s="164"/>
    </row>
    <row r="52" spans="1:4" ht="18.75" customHeight="1" x14ac:dyDescent="0.25">
      <c r="A52" s="164"/>
      <c r="B52" s="164"/>
      <c r="C52" s="164"/>
      <c r="D52" s="164"/>
    </row>
    <row r="53" spans="1:4" ht="18.75" customHeight="1" x14ac:dyDescent="0.25">
      <c r="A53" s="168"/>
      <c r="B53" s="167"/>
      <c r="C53" s="168"/>
      <c r="D53" s="164"/>
    </row>
    <row r="54" spans="1:4" ht="18.75" customHeight="1" x14ac:dyDescent="0.25">
      <c r="A54" s="164"/>
      <c r="B54" s="164"/>
      <c r="C54" s="164"/>
      <c r="D54" s="164"/>
    </row>
    <row r="55" spans="1:4" ht="20.25" customHeight="1" x14ac:dyDescent="0.25">
      <c r="A55" s="164"/>
      <c r="B55" s="165"/>
      <c r="C55" s="164"/>
      <c r="D55" s="164"/>
    </row>
    <row r="56" spans="1:4" ht="17.25" customHeight="1" x14ac:dyDescent="0.25">
      <c r="A56" s="164"/>
      <c r="B56" s="169"/>
      <c r="C56" s="164"/>
      <c r="D56" s="164"/>
    </row>
    <row r="57" spans="1:4" ht="18" customHeight="1" x14ac:dyDescent="0.25">
      <c r="A57" s="164"/>
      <c r="B57" s="165"/>
      <c r="C57" s="164"/>
      <c r="D57" s="164"/>
    </row>
    <row r="58" spans="1:4" ht="15.75" customHeight="1" x14ac:dyDescent="0.25">
      <c r="A58" s="164"/>
      <c r="B58" s="169"/>
      <c r="C58" s="164"/>
      <c r="D58" s="164"/>
    </row>
    <row r="59" spans="1:4" ht="17.25" customHeight="1" x14ac:dyDescent="0.25">
      <c r="A59" s="164"/>
      <c r="B59" s="169"/>
      <c r="C59" s="164"/>
      <c r="D59" s="164"/>
    </row>
    <row r="60" spans="1:4" ht="19.5" customHeight="1" x14ac:dyDescent="0.25">
      <c r="A60" s="170"/>
      <c r="B60" s="169"/>
      <c r="C60" s="164"/>
      <c r="D60" s="164"/>
    </row>
    <row r="61" spans="1:4" ht="14.25" customHeight="1" x14ac:dyDescent="0.25">
      <c r="A61" s="164"/>
      <c r="B61" s="169"/>
      <c r="C61" s="164"/>
      <c r="D61" s="164"/>
    </row>
    <row r="62" spans="1:4" ht="18" customHeight="1" x14ac:dyDescent="0.25">
      <c r="A62" s="164"/>
      <c r="B62" s="169"/>
      <c r="C62" s="164"/>
      <c r="D62" s="164"/>
    </row>
    <row r="63" spans="1:4" ht="16.5" customHeight="1" x14ac:dyDescent="0.25">
      <c r="A63" s="164"/>
      <c r="B63" s="169"/>
      <c r="C63" s="164"/>
      <c r="D63" s="164"/>
    </row>
    <row r="64" spans="1:4" ht="15.75" customHeight="1" x14ac:dyDescent="0.25">
      <c r="A64" s="164"/>
      <c r="B64" s="169"/>
      <c r="C64" s="164"/>
      <c r="D64" s="164"/>
    </row>
    <row r="65" spans="1:4" ht="16.5" customHeight="1" x14ac:dyDescent="0.25">
      <c r="A65" s="164"/>
      <c r="B65" s="169"/>
      <c r="C65" s="164"/>
      <c r="D65" s="164"/>
    </row>
    <row r="66" spans="1:4" ht="15.75" customHeight="1" x14ac:dyDescent="0.25">
      <c r="A66" s="164"/>
      <c r="B66" s="164"/>
      <c r="C66" s="164"/>
      <c r="D66" s="164"/>
    </row>
    <row r="67" spans="1:4" ht="18.75" customHeight="1" x14ac:dyDescent="0.25">
      <c r="A67" s="164"/>
      <c r="B67" s="169"/>
      <c r="C67" s="164"/>
      <c r="D67" s="164"/>
    </row>
    <row r="68" spans="1:4" ht="17.25" customHeight="1" x14ac:dyDescent="0.25">
      <c r="A68" s="164"/>
      <c r="B68" s="164"/>
      <c r="C68" s="173"/>
      <c r="D68" s="164"/>
    </row>
    <row r="69" spans="1:4" ht="18" customHeight="1" x14ac:dyDescent="0.25">
      <c r="A69" s="164"/>
      <c r="B69" s="169"/>
      <c r="C69" s="164"/>
      <c r="D69" s="164"/>
    </row>
    <row r="70" spans="1:4" ht="18.75" customHeight="1" x14ac:dyDescent="0.25">
      <c r="A70" s="164"/>
      <c r="B70" s="169"/>
      <c r="C70" s="164"/>
      <c r="D70" s="164"/>
    </row>
    <row r="71" spans="1:4" ht="18" customHeight="1" x14ac:dyDescent="0.25">
      <c r="A71" s="164"/>
      <c r="B71" s="169"/>
      <c r="C71" s="164"/>
      <c r="D71" s="164"/>
    </row>
    <row r="72" spans="1:4" ht="18.75" customHeight="1" x14ac:dyDescent="0.25">
      <c r="A72" s="164"/>
      <c r="B72" s="169"/>
      <c r="C72" s="164"/>
      <c r="D72" s="164"/>
    </row>
    <row r="73" spans="1:4" ht="16.5" customHeight="1" x14ac:dyDescent="0.25">
      <c r="A73" s="164"/>
      <c r="B73" s="169"/>
      <c r="C73" s="164"/>
      <c r="D73" s="164"/>
    </row>
    <row r="74" spans="1:4" ht="18" customHeight="1" x14ac:dyDescent="0.25">
      <c r="A74" s="164"/>
      <c r="B74" s="169"/>
      <c r="C74" s="164"/>
      <c r="D74" s="164"/>
    </row>
    <row r="75" spans="1:4" ht="18" customHeight="1" x14ac:dyDescent="0.25">
      <c r="A75" s="164"/>
      <c r="B75" s="169"/>
      <c r="C75" s="164"/>
      <c r="D75" s="164"/>
    </row>
    <row r="76" spans="1:4" ht="18" customHeight="1" x14ac:dyDescent="0.25">
      <c r="A76" s="164"/>
      <c r="B76" s="169"/>
      <c r="C76" s="164"/>
      <c r="D76" s="164"/>
    </row>
    <row r="77" spans="1:4" ht="17.25" customHeight="1" x14ac:dyDescent="0.25">
      <c r="A77" s="164"/>
      <c r="B77" s="169"/>
      <c r="C77" s="164"/>
      <c r="D77" s="164"/>
    </row>
    <row r="78" spans="1:4" ht="21.75" customHeight="1" x14ac:dyDescent="0.25">
      <c r="A78" s="164"/>
      <c r="B78" s="169"/>
      <c r="C78" s="164"/>
      <c r="D78" s="164"/>
    </row>
    <row r="79" spans="1:4" ht="18" customHeight="1" x14ac:dyDescent="0.25">
      <c r="A79" s="164"/>
      <c r="B79" s="164"/>
      <c r="C79" s="164"/>
      <c r="D79" s="164"/>
    </row>
    <row r="80" spans="1:4" ht="14.25" customHeight="1" x14ac:dyDescent="0.25">
      <c r="A80" s="164"/>
      <c r="B80" s="169"/>
      <c r="C80" s="182"/>
      <c r="D80" s="164"/>
    </row>
    <row r="81" spans="1:4" ht="14.25" customHeight="1" x14ac:dyDescent="0.25">
      <c r="A81" s="164"/>
      <c r="B81" s="164"/>
      <c r="C81" s="166"/>
      <c r="D81" s="164"/>
    </row>
    <row r="82" spans="1:4" ht="15" customHeight="1" x14ac:dyDescent="0.25">
      <c r="A82" s="164"/>
      <c r="B82" s="164"/>
      <c r="C82" s="166"/>
      <c r="D82" s="164"/>
    </row>
    <row r="83" spans="1:4" ht="14.25" customHeight="1" x14ac:dyDescent="0.25">
      <c r="A83" s="164"/>
      <c r="B83" s="169"/>
      <c r="C83" s="164"/>
      <c r="D83" s="164"/>
    </row>
    <row r="84" spans="1:4" ht="15" customHeight="1" x14ac:dyDescent="0.25">
      <c r="A84" s="164"/>
      <c r="B84" s="169"/>
      <c r="C84" s="164"/>
      <c r="D84" s="164"/>
    </row>
    <row r="85" spans="1:4" ht="16.5" customHeight="1" x14ac:dyDescent="0.25">
      <c r="A85" s="164"/>
      <c r="B85" s="169"/>
      <c r="C85" s="164"/>
      <c r="D85" s="164"/>
    </row>
    <row r="86" spans="1:4" ht="15.75" customHeight="1" x14ac:dyDescent="0.25">
      <c r="A86" s="194"/>
      <c r="B86" s="169"/>
      <c r="C86" s="194"/>
      <c r="D86" s="164"/>
    </row>
    <row r="87" spans="1:4" ht="18" customHeight="1" x14ac:dyDescent="0.25">
      <c r="A87" s="164"/>
      <c r="B87" s="169"/>
      <c r="C87" s="164"/>
      <c r="D87" s="164"/>
    </row>
    <row r="88" spans="1:4" ht="18" customHeight="1" x14ac:dyDescent="0.25">
      <c r="A88" s="164"/>
      <c r="B88" s="169"/>
      <c r="C88" s="164"/>
      <c r="D88" s="164"/>
    </row>
    <row r="89" spans="1:4" ht="15.75" customHeight="1" x14ac:dyDescent="0.25">
      <c r="A89" s="164"/>
      <c r="B89" s="164"/>
      <c r="C89" s="164"/>
      <c r="D89" s="164"/>
    </row>
    <row r="90" spans="1:4" ht="15.75" customHeight="1" x14ac:dyDescent="0.25">
      <c r="A90" s="164"/>
      <c r="B90" s="169"/>
      <c r="C90" s="164"/>
      <c r="D90" s="164"/>
    </row>
    <row r="91" spans="1:4" ht="18" customHeight="1" x14ac:dyDescent="0.25">
      <c r="A91" s="194"/>
      <c r="B91" s="169"/>
      <c r="C91" s="164"/>
      <c r="D91" s="164"/>
    </row>
    <row r="92" spans="1:4" ht="16.5" customHeight="1" x14ac:dyDescent="0.25">
      <c r="A92" s="164"/>
      <c r="B92" s="169"/>
      <c r="C92" s="164"/>
      <c r="D92" s="164"/>
    </row>
    <row r="93" spans="1:4" ht="15" customHeight="1" x14ac:dyDescent="0.25">
      <c r="A93" s="164"/>
      <c r="B93" s="169"/>
      <c r="C93" s="164"/>
      <c r="D93" s="164"/>
    </row>
    <row r="94" spans="1:4" ht="20.25" customHeight="1" x14ac:dyDescent="0.25">
      <c r="A94" s="164"/>
      <c r="B94" s="164"/>
      <c r="C94" s="164"/>
      <c r="D94" s="164"/>
    </row>
    <row r="95" spans="1:4" ht="18.75" customHeight="1" x14ac:dyDescent="0.25">
      <c r="A95" s="181"/>
      <c r="B95" s="183"/>
      <c r="C95" s="187"/>
      <c r="D95" s="188"/>
    </row>
    <row r="96" spans="1:4" ht="18.75" customHeight="1" x14ac:dyDescent="0.25">
      <c r="A96" s="295" t="s">
        <v>238</v>
      </c>
      <c r="B96" s="299"/>
      <c r="C96" s="295"/>
      <c r="D96" s="296"/>
    </row>
    <row r="97" spans="1:4" ht="89.25" customHeight="1" x14ac:dyDescent="0.25">
      <c r="A97" s="302" t="s">
        <v>441</v>
      </c>
      <c r="B97" s="302" t="s">
        <v>442</v>
      </c>
      <c r="C97" s="302" t="s">
        <v>419</v>
      </c>
      <c r="D97" s="302" t="s">
        <v>443</v>
      </c>
    </row>
    <row r="98" spans="1:4" ht="63" customHeight="1" x14ac:dyDescent="0.25">
      <c r="A98" s="302" t="s">
        <v>444</v>
      </c>
      <c r="B98" s="303">
        <v>43870</v>
      </c>
      <c r="C98" s="302" t="s">
        <v>445</v>
      </c>
      <c r="D98" s="302" t="s">
        <v>446</v>
      </c>
    </row>
    <row r="99" spans="1:4" ht="68.25" customHeight="1" x14ac:dyDescent="0.25">
      <c r="A99" s="302" t="s">
        <v>447</v>
      </c>
      <c r="B99" s="304" t="s">
        <v>448</v>
      </c>
      <c r="C99" s="302" t="s">
        <v>449</v>
      </c>
      <c r="D99" s="308" t="s">
        <v>450</v>
      </c>
    </row>
    <row r="100" spans="1:4" ht="64.5" customHeight="1" x14ac:dyDescent="0.25">
      <c r="A100" s="302" t="s">
        <v>451</v>
      </c>
      <c r="B100" s="304">
        <v>2020</v>
      </c>
      <c r="C100" s="302" t="s">
        <v>419</v>
      </c>
      <c r="D100" s="302" t="s">
        <v>440</v>
      </c>
    </row>
    <row r="101" spans="1:4" ht="77.25" customHeight="1" x14ac:dyDescent="0.25">
      <c r="A101" s="302" t="s">
        <v>452</v>
      </c>
      <c r="B101" s="304">
        <v>2020</v>
      </c>
      <c r="C101" s="302" t="s">
        <v>419</v>
      </c>
      <c r="D101" s="302" t="s">
        <v>440</v>
      </c>
    </row>
    <row r="102" spans="1:4" ht="16.5" customHeight="1" x14ac:dyDescent="0.25">
      <c r="A102" s="300"/>
      <c r="B102" s="307"/>
      <c r="C102" s="300"/>
      <c r="D102" s="300"/>
    </row>
    <row r="103" spans="1:4" ht="15" customHeight="1" x14ac:dyDescent="0.25">
      <c r="A103" s="164"/>
      <c r="B103" s="164"/>
      <c r="C103" s="164"/>
      <c r="D103" s="164"/>
    </row>
    <row r="104" spans="1:4" ht="17.25" customHeight="1" x14ac:dyDescent="0.25">
      <c r="A104" s="164"/>
      <c r="B104" s="169"/>
      <c r="C104" s="169"/>
      <c r="D104" s="164"/>
    </row>
    <row r="105" spans="1:4" ht="17.25" customHeight="1" x14ac:dyDescent="0.25">
      <c r="A105" s="164"/>
      <c r="B105" s="169"/>
      <c r="C105" s="164"/>
      <c r="D105" s="164"/>
    </row>
    <row r="106" spans="1:4" ht="15" customHeight="1" x14ac:dyDescent="0.25">
      <c r="A106" s="170"/>
      <c r="B106" s="169"/>
      <c r="C106" s="164"/>
      <c r="D106" s="164"/>
    </row>
    <row r="107" spans="1:4" ht="17.25" customHeight="1" x14ac:dyDescent="0.25">
      <c r="A107" s="164"/>
      <c r="B107" s="169"/>
      <c r="C107" s="164"/>
      <c r="D107" s="164"/>
    </row>
    <row r="108" spans="1:4" ht="15.75" customHeight="1" x14ac:dyDescent="0.25">
      <c r="A108" s="164"/>
      <c r="B108" s="169"/>
      <c r="C108" s="164"/>
      <c r="D108" s="164"/>
    </row>
    <row r="109" spans="1:4" ht="16.5" customHeight="1" x14ac:dyDescent="0.25">
      <c r="A109" s="164"/>
      <c r="B109" s="164"/>
      <c r="C109" s="164"/>
      <c r="D109" s="164"/>
    </row>
    <row r="110" spans="1:4" ht="16.5" customHeight="1" x14ac:dyDescent="0.25">
      <c r="A110" s="164"/>
      <c r="B110" s="169"/>
      <c r="C110" s="164"/>
      <c r="D110" s="164"/>
    </row>
    <row r="111" spans="1:4" ht="15.75" customHeight="1" x14ac:dyDescent="0.25">
      <c r="A111" s="164"/>
      <c r="B111" s="164"/>
      <c r="C111" s="164"/>
      <c r="D111" s="164"/>
    </row>
    <row r="112" spans="1:4" ht="18" customHeight="1" x14ac:dyDescent="0.25">
      <c r="A112" s="164"/>
      <c r="B112" s="169"/>
      <c r="C112" s="164"/>
      <c r="D112" s="164"/>
    </row>
    <row r="113" spans="1:4" ht="14.25" customHeight="1" x14ac:dyDescent="0.25">
      <c r="A113" s="164"/>
      <c r="B113" s="164"/>
      <c r="C113" s="164"/>
      <c r="D113" s="164"/>
    </row>
    <row r="114" spans="1:4" ht="16.5" customHeight="1" x14ac:dyDescent="0.25">
      <c r="A114" s="164"/>
      <c r="B114" s="164"/>
      <c r="C114" s="164"/>
      <c r="D114" s="164"/>
    </row>
    <row r="115" spans="1:4" ht="18.75" customHeight="1" x14ac:dyDescent="0.25">
      <c r="A115" s="164"/>
      <c r="B115" s="169"/>
      <c r="C115" s="164"/>
      <c r="D115" s="164"/>
    </row>
    <row r="116" spans="1:4" ht="16.5" customHeight="1" x14ac:dyDescent="0.25">
      <c r="A116" s="164"/>
      <c r="B116" s="164"/>
      <c r="C116" s="164"/>
      <c r="D116" s="164"/>
    </row>
    <row r="117" spans="1:4" ht="17.25" customHeight="1" x14ac:dyDescent="0.25">
      <c r="A117" s="164"/>
      <c r="B117" s="169"/>
      <c r="C117" s="164"/>
      <c r="D117" s="164"/>
    </row>
    <row r="118" spans="1:4" ht="17.25" customHeight="1" x14ac:dyDescent="0.25">
      <c r="A118" s="193"/>
      <c r="B118" s="168"/>
      <c r="C118" s="193"/>
      <c r="D118" s="188"/>
    </row>
    <row r="119" spans="1:4" ht="18.75" x14ac:dyDescent="0.25">
      <c r="A119" s="68"/>
      <c r="B119" s="99"/>
      <c r="C119" s="68"/>
      <c r="D119" s="99"/>
    </row>
    <row r="120" spans="1:4" ht="18.75" x14ac:dyDescent="0.25">
      <c r="A120" s="140" t="s">
        <v>234</v>
      </c>
      <c r="B120" s="152"/>
      <c r="C120" s="140"/>
      <c r="D120" s="141"/>
    </row>
    <row r="121" spans="1:4" ht="18.75" x14ac:dyDescent="0.25">
      <c r="A121" s="68"/>
      <c r="B121" s="99"/>
      <c r="C121" s="68"/>
      <c r="D121" s="99"/>
    </row>
    <row r="122" spans="1:4" ht="18.75" x14ac:dyDescent="0.25">
      <c r="A122" s="68"/>
      <c r="B122" s="99"/>
      <c r="C122" s="68"/>
      <c r="D122" s="99"/>
    </row>
    <row r="123" spans="1:4" ht="18.75" x14ac:dyDescent="0.25">
      <c r="A123" s="68"/>
      <c r="B123" s="99"/>
      <c r="C123" s="68"/>
      <c r="D123" s="99"/>
    </row>
    <row r="124" spans="1:4" ht="18.75" x14ac:dyDescent="0.25">
      <c r="A124" s="68"/>
      <c r="B124" s="99"/>
      <c r="C124" s="68"/>
      <c r="D124" s="99"/>
    </row>
    <row r="125" spans="1:4" ht="18.75" x14ac:dyDescent="0.25">
      <c r="A125" s="68"/>
      <c r="B125" s="99"/>
      <c r="C125" s="68"/>
      <c r="D125" s="99"/>
    </row>
    <row r="126" spans="1:4" ht="18.75" x14ac:dyDescent="0.25">
      <c r="A126" s="68"/>
      <c r="B126" s="99"/>
      <c r="C126" s="68"/>
      <c r="D126" s="99"/>
    </row>
    <row r="127" spans="1:4" ht="18.75" x14ac:dyDescent="0.25">
      <c r="A127" s="68"/>
      <c r="B127" s="99"/>
      <c r="C127" s="68"/>
      <c r="D127" s="99"/>
    </row>
    <row r="128" spans="1:4" ht="18.75" x14ac:dyDescent="0.25">
      <c r="A128" s="68"/>
      <c r="B128" s="99"/>
      <c r="C128" s="68"/>
      <c r="D128" s="99"/>
    </row>
    <row r="129" spans="1:4" ht="18.75" x14ac:dyDescent="0.25">
      <c r="A129" s="68"/>
      <c r="B129" s="99"/>
      <c r="C129" s="68"/>
      <c r="D129" s="99"/>
    </row>
    <row r="130" spans="1:4" ht="18.75" x14ac:dyDescent="0.25">
      <c r="A130" s="68"/>
      <c r="B130" s="99"/>
      <c r="C130" s="68"/>
      <c r="D130" s="99"/>
    </row>
    <row r="131" spans="1:4" ht="18.75" x14ac:dyDescent="0.25">
      <c r="A131" s="68"/>
      <c r="B131" s="99"/>
      <c r="C131" s="68"/>
      <c r="D131" s="99"/>
    </row>
    <row r="132" spans="1:4" ht="18.75" x14ac:dyDescent="0.25">
      <c r="A132" s="295" t="s">
        <v>240</v>
      </c>
      <c r="B132" s="299"/>
      <c r="C132" s="295"/>
      <c r="D132" s="296"/>
    </row>
    <row r="133" spans="1:4" ht="83.25" customHeight="1" x14ac:dyDescent="0.25">
      <c r="A133" s="302" t="s">
        <v>453</v>
      </c>
      <c r="B133" s="302" t="s">
        <v>454</v>
      </c>
      <c r="C133" s="302" t="s">
        <v>455</v>
      </c>
      <c r="D133" s="302" t="s">
        <v>456</v>
      </c>
    </row>
    <row r="134" spans="1:4" ht="83.25" customHeight="1" x14ac:dyDescent="0.25">
      <c r="A134" s="302" t="s">
        <v>457</v>
      </c>
      <c r="B134" s="309">
        <v>43831</v>
      </c>
      <c r="C134" s="302" t="s">
        <v>419</v>
      </c>
      <c r="D134" s="302" t="s">
        <v>458</v>
      </c>
    </row>
    <row r="135" spans="1:4" ht="83.25" customHeight="1" x14ac:dyDescent="0.25">
      <c r="A135" s="302" t="s">
        <v>459</v>
      </c>
      <c r="B135" s="302" t="s">
        <v>460</v>
      </c>
      <c r="C135" s="302" t="s">
        <v>461</v>
      </c>
      <c r="D135" s="302" t="s">
        <v>462</v>
      </c>
    </row>
    <row r="136" spans="1:4" ht="83.25" customHeight="1" x14ac:dyDescent="0.25">
      <c r="A136" s="302" t="s">
        <v>463</v>
      </c>
      <c r="B136" s="302" t="s">
        <v>464</v>
      </c>
      <c r="C136" s="302" t="s">
        <v>465</v>
      </c>
      <c r="D136" s="302" t="s">
        <v>466</v>
      </c>
    </row>
    <row r="137" spans="1:4" ht="83.25" customHeight="1" x14ac:dyDescent="0.25">
      <c r="A137" s="302" t="s">
        <v>467</v>
      </c>
      <c r="B137" s="302" t="s">
        <v>468</v>
      </c>
      <c r="C137" s="302" t="s">
        <v>419</v>
      </c>
      <c r="D137" s="302" t="s">
        <v>469</v>
      </c>
    </row>
    <row r="138" spans="1:4" ht="83.25" customHeight="1" x14ac:dyDescent="0.25">
      <c r="A138" s="302" t="s">
        <v>470</v>
      </c>
      <c r="B138" s="304" t="s">
        <v>471</v>
      </c>
      <c r="C138" s="302" t="s">
        <v>472</v>
      </c>
      <c r="D138" s="302" t="s">
        <v>473</v>
      </c>
    </row>
    <row r="139" spans="1:4" ht="83.25" customHeight="1" x14ac:dyDescent="0.25">
      <c r="A139" s="302" t="s">
        <v>474</v>
      </c>
      <c r="B139" s="302" t="s">
        <v>468</v>
      </c>
      <c r="C139" s="302" t="s">
        <v>419</v>
      </c>
      <c r="D139" s="302" t="s">
        <v>475</v>
      </c>
    </row>
    <row r="140" spans="1:4" ht="83.25" customHeight="1" x14ac:dyDescent="0.25">
      <c r="A140" s="302" t="s">
        <v>476</v>
      </c>
      <c r="B140" s="306">
        <v>43994</v>
      </c>
      <c r="C140" s="302" t="s">
        <v>399</v>
      </c>
      <c r="D140" s="302" t="s">
        <v>477</v>
      </c>
    </row>
    <row r="141" spans="1:4" ht="83.25" customHeight="1" x14ac:dyDescent="0.25">
      <c r="A141" s="302" t="s">
        <v>478</v>
      </c>
      <c r="B141" s="304" t="s">
        <v>479</v>
      </c>
      <c r="C141" s="302" t="s">
        <v>480</v>
      </c>
      <c r="D141" s="302" t="s">
        <v>481</v>
      </c>
    </row>
    <row r="142" spans="1:4" ht="83.25" customHeight="1" x14ac:dyDescent="0.25">
      <c r="A142" s="302" t="s">
        <v>482</v>
      </c>
      <c r="B142" s="304">
        <v>2020</v>
      </c>
      <c r="C142" s="302" t="s">
        <v>483</v>
      </c>
      <c r="D142" s="302" t="s">
        <v>484</v>
      </c>
    </row>
    <row r="143" spans="1:4" ht="83.25" customHeight="1" x14ac:dyDescent="0.25">
      <c r="A143" s="302" t="s">
        <v>485</v>
      </c>
      <c r="B143" s="306">
        <v>44126</v>
      </c>
      <c r="C143" s="302" t="s">
        <v>486</v>
      </c>
      <c r="D143" s="302" t="s">
        <v>487</v>
      </c>
    </row>
    <row r="144" spans="1:4" ht="17.25" customHeight="1" x14ac:dyDescent="0.25">
      <c r="A144" s="300"/>
      <c r="B144" s="307"/>
      <c r="C144" s="300"/>
      <c r="D144" s="300"/>
    </row>
    <row r="145" spans="1:4" ht="17.25" customHeight="1" x14ac:dyDescent="0.25">
      <c r="A145" s="164"/>
      <c r="B145" s="164"/>
      <c r="C145" s="164"/>
      <c r="D145" s="164"/>
    </row>
    <row r="146" spans="1:4" ht="18.75" customHeight="1" x14ac:dyDescent="0.25">
      <c r="A146" s="164"/>
      <c r="B146" s="164"/>
      <c r="C146" s="164"/>
      <c r="D146" s="164"/>
    </row>
    <row r="147" spans="1:4" ht="16.5" customHeight="1" x14ac:dyDescent="0.25">
      <c r="A147" s="164"/>
      <c r="B147" s="169"/>
      <c r="C147" s="164"/>
      <c r="D147" s="164"/>
    </row>
    <row r="148" spans="1:4" ht="16.5" customHeight="1" x14ac:dyDescent="0.25">
      <c r="A148" s="164"/>
      <c r="B148" s="169"/>
      <c r="C148" s="164"/>
      <c r="D148" s="164"/>
    </row>
    <row r="149" spans="1:4" ht="18" customHeight="1" x14ac:dyDescent="0.25">
      <c r="A149" s="164"/>
      <c r="B149" s="166"/>
      <c r="C149" s="164"/>
      <c r="D149" s="164"/>
    </row>
    <row r="150" spans="1:4" ht="16.5" customHeight="1" x14ac:dyDescent="0.25">
      <c r="A150" s="164"/>
      <c r="B150" s="169"/>
      <c r="C150" s="164"/>
      <c r="D150" s="164"/>
    </row>
    <row r="151" spans="1:4" ht="18.75" customHeight="1" x14ac:dyDescent="0.25">
      <c r="A151" s="164"/>
      <c r="B151" s="164"/>
      <c r="C151" s="164"/>
      <c r="D151" s="164"/>
    </row>
    <row r="152" spans="1:4" ht="18" customHeight="1" x14ac:dyDescent="0.25">
      <c r="A152" s="164"/>
      <c r="B152" s="164"/>
      <c r="C152" s="164"/>
      <c r="D152" s="164"/>
    </row>
    <row r="153" spans="1:4" ht="19.5" customHeight="1" x14ac:dyDescent="0.25">
      <c r="A153" s="164"/>
      <c r="B153" s="164"/>
      <c r="C153" s="164"/>
      <c r="D153" s="164"/>
    </row>
    <row r="154" spans="1:4" ht="16.5" customHeight="1" x14ac:dyDescent="0.25">
      <c r="A154" s="164"/>
      <c r="B154" s="164"/>
      <c r="C154" s="164"/>
      <c r="D154" s="164"/>
    </row>
    <row r="155" spans="1:4" ht="19.5" customHeight="1" x14ac:dyDescent="0.25">
      <c r="A155" s="164"/>
      <c r="B155" s="164"/>
      <c r="C155" s="164"/>
      <c r="D155" s="164"/>
    </row>
    <row r="156" spans="1:4" ht="18.75" customHeight="1" x14ac:dyDescent="0.25">
      <c r="A156" s="164"/>
      <c r="B156" s="169"/>
      <c r="C156" s="164"/>
      <c r="D156" s="164"/>
    </row>
    <row r="157" spans="1:4" ht="18" customHeight="1" x14ac:dyDescent="0.25">
      <c r="A157" s="164"/>
      <c r="B157" s="169"/>
      <c r="C157" s="164"/>
      <c r="D157" s="164"/>
    </row>
    <row r="158" spans="1:4" ht="15" customHeight="1" x14ac:dyDescent="0.25">
      <c r="A158" s="164"/>
      <c r="B158" s="169"/>
      <c r="C158" s="164"/>
      <c r="D158" s="164"/>
    </row>
    <row r="159" spans="1:4" ht="18.75" x14ac:dyDescent="0.25">
      <c r="A159" s="295" t="s">
        <v>235</v>
      </c>
      <c r="B159" s="299"/>
      <c r="C159" s="295"/>
      <c r="D159" s="296"/>
    </row>
    <row r="160" spans="1:4" ht="82.5" customHeight="1" x14ac:dyDescent="0.25">
      <c r="A160" s="302" t="s">
        <v>488</v>
      </c>
      <c r="B160" s="304" t="s">
        <v>489</v>
      </c>
      <c r="C160" s="302" t="s">
        <v>399</v>
      </c>
      <c r="D160" s="164" t="s">
        <v>490</v>
      </c>
    </row>
    <row r="161" spans="1:4" ht="171.75" customHeight="1" x14ac:dyDescent="0.25">
      <c r="A161" s="302" t="s">
        <v>491</v>
      </c>
      <c r="B161" s="304" t="s">
        <v>492</v>
      </c>
      <c r="C161" s="302" t="s">
        <v>493</v>
      </c>
      <c r="D161" s="164" t="s">
        <v>494</v>
      </c>
    </row>
    <row r="162" spans="1:4" ht="15.75" customHeight="1" x14ac:dyDescent="0.25">
      <c r="A162" s="310"/>
      <c r="B162" s="310"/>
      <c r="C162" s="310"/>
      <c r="D162" s="310"/>
    </row>
    <row r="163" spans="1:4" ht="15.75" customHeight="1" x14ac:dyDescent="0.25">
      <c r="A163" s="170"/>
      <c r="B163" s="170"/>
      <c r="C163" s="170"/>
      <c r="D163" s="170"/>
    </row>
    <row r="164" spans="1:4" ht="17.25" customHeight="1" x14ac:dyDescent="0.25">
      <c r="A164" s="170"/>
      <c r="B164" s="170"/>
      <c r="C164" s="170"/>
      <c r="D164" s="170"/>
    </row>
    <row r="165" spans="1:4" ht="16.5" customHeight="1" x14ac:dyDescent="0.25">
      <c r="A165" s="170"/>
      <c r="B165" s="170"/>
      <c r="C165" s="170"/>
      <c r="D165" s="170"/>
    </row>
    <row r="166" spans="1:4" ht="17.25" customHeight="1" x14ac:dyDescent="0.25">
      <c r="A166" s="170"/>
      <c r="B166" s="169"/>
      <c r="C166" s="170"/>
      <c r="D166" s="170"/>
    </row>
    <row r="167" spans="1:4" ht="19.5" customHeight="1" x14ac:dyDescent="0.25">
      <c r="A167" s="164"/>
      <c r="B167" s="164"/>
      <c r="C167" s="174"/>
      <c r="D167" s="174"/>
    </row>
    <row r="168" spans="1:4" ht="15" customHeight="1" x14ac:dyDescent="0.25">
      <c r="A168" s="170"/>
      <c r="B168" s="170"/>
      <c r="C168" s="170"/>
      <c r="D168" s="170"/>
    </row>
    <row r="169" spans="1:4" ht="15" customHeight="1" x14ac:dyDescent="0.25">
      <c r="A169" s="164"/>
      <c r="B169" s="169"/>
      <c r="C169" s="164"/>
      <c r="D169" s="164"/>
    </row>
    <row r="170" spans="1:4" ht="18" customHeight="1" x14ac:dyDescent="0.25">
      <c r="A170" s="184"/>
      <c r="B170" s="170"/>
      <c r="C170" s="170"/>
      <c r="D170" s="170"/>
    </row>
    <row r="171" spans="1:4" ht="15" customHeight="1" x14ac:dyDescent="0.25">
      <c r="A171" s="164"/>
      <c r="B171" s="169"/>
      <c r="C171" s="164"/>
      <c r="D171" s="164"/>
    </row>
    <row r="172" spans="1:4" ht="17.25" customHeight="1" x14ac:dyDescent="0.25">
      <c r="A172" s="170"/>
      <c r="B172" s="170"/>
      <c r="C172" s="170"/>
      <c r="D172" s="170"/>
    </row>
    <row r="173" spans="1:4" ht="14.25" customHeight="1" x14ac:dyDescent="0.25">
      <c r="A173" s="170"/>
      <c r="B173" s="180"/>
      <c r="C173" s="170"/>
      <c r="D173" s="170"/>
    </row>
    <row r="174" spans="1:4" ht="16.5" customHeight="1" x14ac:dyDescent="0.25">
      <c r="A174" s="170"/>
      <c r="B174" s="170"/>
      <c r="C174" s="170"/>
      <c r="D174" s="170"/>
    </row>
    <row r="175" spans="1:4" ht="17.25" customHeight="1" x14ac:dyDescent="0.25">
      <c r="A175" s="164"/>
      <c r="B175" s="169"/>
      <c r="C175" s="164"/>
      <c r="D175" s="164"/>
    </row>
    <row r="176" spans="1:4" ht="17.25" customHeight="1" x14ac:dyDescent="0.25">
      <c r="A176" s="164"/>
      <c r="B176" s="169"/>
      <c r="C176" s="164"/>
      <c r="D176" s="164"/>
    </row>
    <row r="177" spans="1:4" ht="14.25" customHeight="1" x14ac:dyDescent="0.25">
      <c r="A177" s="164"/>
      <c r="B177" s="169"/>
      <c r="C177" s="164"/>
      <c r="D177" s="164"/>
    </row>
  </sheetData>
  <sheetProtection sort="0" autoFilter="0" pivotTables="0"/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FFFF"/>
  </sheetPr>
  <dimension ref="A1:E31"/>
  <sheetViews>
    <sheetView view="pageBreakPreview" zoomScaleSheetLayoutView="100" workbookViewId="0">
      <selection activeCell="A4" sqref="A4:E16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5" width="19.85546875" customWidth="1"/>
  </cols>
  <sheetData>
    <row r="1" spans="1:5" ht="18.75" x14ac:dyDescent="0.25">
      <c r="A1" s="451" t="s">
        <v>163</v>
      </c>
      <c r="B1" s="451"/>
      <c r="C1" s="451"/>
      <c r="D1" s="211"/>
      <c r="E1" s="211"/>
    </row>
    <row r="2" spans="1:5" ht="18.75" x14ac:dyDescent="0.25">
      <c r="A2" s="437" t="s">
        <v>164</v>
      </c>
      <c r="B2" s="437"/>
      <c r="C2" s="437"/>
      <c r="D2" s="202"/>
      <c r="E2" s="202"/>
    </row>
    <row r="3" spans="1:5" ht="75.75" customHeight="1" x14ac:dyDescent="0.25">
      <c r="A3" s="205" t="s">
        <v>165</v>
      </c>
      <c r="B3" s="210" t="s">
        <v>243</v>
      </c>
      <c r="C3" s="208" t="s">
        <v>244</v>
      </c>
      <c r="D3" s="205" t="s">
        <v>245</v>
      </c>
      <c r="E3" s="205" t="s">
        <v>246</v>
      </c>
    </row>
    <row r="4" spans="1:5" ht="18.75" x14ac:dyDescent="0.3">
      <c r="A4" s="69" t="s">
        <v>166</v>
      </c>
      <c r="B4" s="72"/>
      <c r="C4" s="153"/>
      <c r="D4" s="73"/>
      <c r="E4" s="73"/>
    </row>
    <row r="5" spans="1:5" ht="18.75" x14ac:dyDescent="0.25">
      <c r="A5" s="67" t="s">
        <v>167</v>
      </c>
      <c r="B5" s="99"/>
      <c r="C5" s="112"/>
      <c r="D5" s="121"/>
      <c r="E5" s="121"/>
    </row>
    <row r="6" spans="1:5" ht="37.5" x14ac:dyDescent="0.25">
      <c r="A6" s="30" t="s">
        <v>168</v>
      </c>
      <c r="B6" s="284" t="s">
        <v>345</v>
      </c>
      <c r="C6" s="98"/>
      <c r="D6" s="99"/>
      <c r="E6" s="99"/>
    </row>
    <row r="7" spans="1:5" ht="37.5" x14ac:dyDescent="0.25">
      <c r="A7" s="30" t="s">
        <v>169</v>
      </c>
      <c r="B7" s="284" t="s">
        <v>346</v>
      </c>
      <c r="C7" s="98">
        <v>1700</v>
      </c>
      <c r="D7" s="99"/>
      <c r="E7" s="99"/>
    </row>
    <row r="8" spans="1:5" ht="75" x14ac:dyDescent="0.25">
      <c r="A8" s="30" t="s">
        <v>170</v>
      </c>
      <c r="B8" s="371" t="s">
        <v>690</v>
      </c>
      <c r="C8" s="372" t="s">
        <v>691</v>
      </c>
      <c r="D8" s="135" t="s">
        <v>692</v>
      </c>
      <c r="E8" s="373" t="s">
        <v>693</v>
      </c>
    </row>
    <row r="9" spans="1:5" ht="18.75" x14ac:dyDescent="0.25">
      <c r="A9" s="67" t="s">
        <v>171</v>
      </c>
      <c r="B9" s="99"/>
      <c r="C9" s="98"/>
      <c r="D9" s="99"/>
      <c r="E9" s="99"/>
    </row>
    <row r="10" spans="1:5" ht="18.75" x14ac:dyDescent="0.25">
      <c r="A10" s="30" t="s">
        <v>172</v>
      </c>
      <c r="B10" s="284" t="s">
        <v>347</v>
      </c>
      <c r="C10" s="98">
        <v>478</v>
      </c>
      <c r="D10" s="99" t="s">
        <v>694</v>
      </c>
      <c r="E10" s="99">
        <v>31</v>
      </c>
    </row>
    <row r="11" spans="1:5" ht="18.75" x14ac:dyDescent="0.25">
      <c r="A11" s="30" t="s">
        <v>173</v>
      </c>
      <c r="B11" s="214" t="s">
        <v>348</v>
      </c>
      <c r="C11" s="98">
        <v>849</v>
      </c>
      <c r="D11" s="99" t="s">
        <v>695</v>
      </c>
      <c r="E11" s="213">
        <v>201</v>
      </c>
    </row>
    <row r="12" spans="1:5" ht="18.75" x14ac:dyDescent="0.25">
      <c r="A12" s="70" t="s">
        <v>199</v>
      </c>
      <c r="B12" s="99"/>
      <c r="C12" s="98"/>
      <c r="D12" s="99"/>
      <c r="E12" s="99"/>
    </row>
    <row r="13" spans="1:5" ht="18.75" x14ac:dyDescent="0.25">
      <c r="A13" s="74" t="s">
        <v>174</v>
      </c>
      <c r="B13" s="99"/>
      <c r="C13" s="98"/>
      <c r="D13" s="99"/>
      <c r="E13" s="99"/>
    </row>
    <row r="14" spans="1:5" ht="18.75" customHeight="1" x14ac:dyDescent="0.3">
      <c r="A14" s="47" t="s">
        <v>175</v>
      </c>
      <c r="B14" s="71" t="s">
        <v>179</v>
      </c>
      <c r="C14" s="154" t="s">
        <v>178</v>
      </c>
      <c r="D14" s="71"/>
      <c r="E14" s="71"/>
    </row>
    <row r="15" spans="1:5" ht="18.75" x14ac:dyDescent="0.25">
      <c r="A15" s="30" t="s">
        <v>176</v>
      </c>
      <c r="B15" s="99"/>
      <c r="C15" s="98"/>
      <c r="D15" s="99"/>
      <c r="E15" s="99"/>
    </row>
    <row r="16" spans="1:5" ht="18.75" x14ac:dyDescent="0.25">
      <c r="A16" s="30" t="s">
        <v>177</v>
      </c>
      <c r="B16" s="99"/>
      <c r="C16" s="98"/>
      <c r="D16" s="99"/>
      <c r="E16" s="99"/>
    </row>
    <row r="17" spans="1:5" ht="18.75" x14ac:dyDescent="0.3">
      <c r="A17" s="1"/>
      <c r="B17" s="1"/>
      <c r="C17" s="1"/>
      <c r="D17" s="1"/>
      <c r="E17" s="1"/>
    </row>
    <row r="19" spans="1:5" ht="37.5" customHeight="1" x14ac:dyDescent="0.25"/>
    <row r="20" spans="1:5" ht="75" customHeight="1" x14ac:dyDescent="0.25"/>
    <row r="21" spans="1:5" ht="38.25" customHeight="1" x14ac:dyDescent="0.25"/>
    <row r="30" spans="1:5" ht="18.75" x14ac:dyDescent="0.3">
      <c r="A30" s="1"/>
      <c r="B30" s="1"/>
      <c r="C30" s="1"/>
      <c r="D30" s="1"/>
      <c r="E30" s="1"/>
    </row>
    <row r="31" spans="1:5" ht="18.75" x14ac:dyDescent="0.3">
      <c r="A31" s="1"/>
      <c r="B31" s="1"/>
      <c r="C31" s="1"/>
      <c r="D31" s="1"/>
      <c r="E31" s="1"/>
    </row>
  </sheetData>
  <mergeCells count="2">
    <mergeCell ref="A1:C1"/>
    <mergeCell ref="A2:C2"/>
  </mergeCells>
  <hyperlinks>
    <hyperlink ref="B6" r:id="rId1"/>
    <hyperlink ref="B7" r:id="rId2"/>
    <hyperlink ref="B8" r:id="rId3" display="https://vk.com/levoberege   "/>
    <hyperlink ref="B10" r:id="rId4"/>
    <hyperlink ref="B11" r:id="rId5"/>
  </hyperlinks>
  <pageMargins left="0.7" right="0.7" top="0.75" bottom="0.75" header="0.3" footer="0.3"/>
  <pageSetup paperSize="9" orientation="landscape" r:id="rId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FFFF"/>
  </sheetPr>
  <dimension ref="A1:B327"/>
  <sheetViews>
    <sheetView view="pageBreakPreview" zoomScaleSheetLayoutView="100" workbookViewId="0">
      <selection activeCell="B3" sqref="B3:B4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437" t="s">
        <v>180</v>
      </c>
      <c r="B1" s="437"/>
    </row>
    <row r="2" spans="1:2" ht="18.75" x14ac:dyDescent="0.25">
      <c r="A2" s="205" t="s">
        <v>181</v>
      </c>
      <c r="B2" s="205" t="s">
        <v>188</v>
      </c>
    </row>
    <row r="3" spans="1:2" ht="73.5" customHeight="1" x14ac:dyDescent="0.25">
      <c r="A3" s="157" t="s">
        <v>182</v>
      </c>
      <c r="B3" s="163">
        <v>29</v>
      </c>
    </row>
    <row r="4" spans="1:2" ht="101.25" customHeight="1" x14ac:dyDescent="0.25">
      <c r="A4" s="157" t="s">
        <v>183</v>
      </c>
      <c r="B4" s="163" t="s">
        <v>349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FFFF"/>
  </sheetPr>
  <dimension ref="A1:D7"/>
  <sheetViews>
    <sheetView view="pageBreakPreview" zoomScaleSheetLayoutView="100" workbookViewId="0">
      <selection activeCell="C5" sqref="C5:D5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158" t="s">
        <v>184</v>
      </c>
      <c r="B1" s="158"/>
      <c r="C1" s="158"/>
      <c r="D1" s="158"/>
    </row>
    <row r="2" spans="1:4" ht="37.5" customHeight="1" x14ac:dyDescent="0.25">
      <c r="A2" s="205" t="s">
        <v>62</v>
      </c>
      <c r="B2" s="205" t="s">
        <v>185</v>
      </c>
      <c r="C2" s="205" t="s">
        <v>186</v>
      </c>
      <c r="D2" s="205" t="s">
        <v>187</v>
      </c>
    </row>
    <row r="3" spans="1:4" ht="44.25" customHeight="1" x14ac:dyDescent="0.25">
      <c r="A3" s="64">
        <v>1</v>
      </c>
      <c r="B3" s="30" t="s">
        <v>189</v>
      </c>
      <c r="C3" s="75"/>
      <c r="D3" s="21"/>
    </row>
    <row r="4" spans="1:4" ht="59.25" customHeight="1" x14ac:dyDescent="0.25">
      <c r="A4" s="64">
        <v>2</v>
      </c>
      <c r="B4" s="30" t="s">
        <v>190</v>
      </c>
      <c r="C4" s="75" t="s">
        <v>344</v>
      </c>
      <c r="D4" s="21">
        <v>5</v>
      </c>
    </row>
    <row r="5" spans="1:4" ht="49.5" customHeight="1" x14ac:dyDescent="0.25">
      <c r="A5" s="64">
        <v>3</v>
      </c>
      <c r="B5" s="30" t="s">
        <v>191</v>
      </c>
      <c r="C5" s="75" t="s">
        <v>495</v>
      </c>
      <c r="D5" s="21" t="s">
        <v>496</v>
      </c>
    </row>
    <row r="6" spans="1:4" ht="48.75" customHeight="1" x14ac:dyDescent="0.25">
      <c r="A6" s="64">
        <v>4</v>
      </c>
      <c r="B6" s="68" t="s">
        <v>174</v>
      </c>
      <c r="C6" s="75"/>
      <c r="D6" s="21"/>
    </row>
    <row r="7" spans="1:4" ht="18.75" x14ac:dyDescent="0.3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FFFF"/>
  </sheetPr>
  <dimension ref="A1:E8"/>
  <sheetViews>
    <sheetView view="pageBreakPreview" zoomScaleSheetLayoutView="100" workbookViewId="0">
      <selection activeCell="E7" sqref="E7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451" t="s">
        <v>153</v>
      </c>
      <c r="B1" s="451"/>
      <c r="C1" s="451"/>
      <c r="D1" s="451"/>
      <c r="E1" s="451"/>
    </row>
    <row r="2" spans="1:5" ht="39" customHeight="1" x14ac:dyDescent="0.25">
      <c r="A2" s="201" t="s">
        <v>62</v>
      </c>
      <c r="B2" s="201" t="s">
        <v>154</v>
      </c>
      <c r="C2" s="201" t="s">
        <v>155</v>
      </c>
      <c r="D2" s="201" t="s">
        <v>156</v>
      </c>
      <c r="E2" s="201" t="s">
        <v>157</v>
      </c>
    </row>
    <row r="3" spans="1:5" ht="18.75" x14ac:dyDescent="0.25">
      <c r="A3" s="67">
        <v>1</v>
      </c>
      <c r="B3" s="67" t="s">
        <v>158</v>
      </c>
      <c r="C3" s="102">
        <v>0</v>
      </c>
      <c r="D3" s="102">
        <v>0</v>
      </c>
      <c r="E3" s="68"/>
    </row>
    <row r="4" spans="1:5" ht="18.75" x14ac:dyDescent="0.25">
      <c r="A4" s="30">
        <v>2</v>
      </c>
      <c r="B4" s="67" t="s">
        <v>159</v>
      </c>
      <c r="C4" s="102">
        <v>0</v>
      </c>
      <c r="D4" s="102">
        <v>0</v>
      </c>
      <c r="E4" s="68"/>
    </row>
    <row r="5" spans="1:5" ht="18.75" x14ac:dyDescent="0.25">
      <c r="A5" s="67">
        <v>3</v>
      </c>
      <c r="B5" s="67" t="s">
        <v>160</v>
      </c>
      <c r="C5" s="102">
        <v>0</v>
      </c>
      <c r="D5" s="102">
        <v>0</v>
      </c>
      <c r="E5" s="68"/>
    </row>
    <row r="6" spans="1:5" ht="18.75" x14ac:dyDescent="0.25">
      <c r="A6" s="452">
        <v>4</v>
      </c>
      <c r="B6" s="452" t="s">
        <v>161</v>
      </c>
      <c r="C6" s="215">
        <v>0</v>
      </c>
      <c r="D6" s="102">
        <v>0</v>
      </c>
      <c r="E6" s="68"/>
    </row>
    <row r="7" spans="1:5" ht="18.75" x14ac:dyDescent="0.25">
      <c r="A7" s="453"/>
      <c r="B7" s="453"/>
      <c r="C7" s="215">
        <v>0</v>
      </c>
      <c r="D7" s="102">
        <v>0</v>
      </c>
      <c r="E7" s="68"/>
    </row>
    <row r="8" spans="1:5" ht="18.75" x14ac:dyDescent="0.25">
      <c r="A8" s="30">
        <v>5</v>
      </c>
      <c r="B8" s="67" t="s">
        <v>162</v>
      </c>
      <c r="C8" s="215">
        <v>0</v>
      </c>
      <c r="D8" s="102">
        <v>0</v>
      </c>
      <c r="E8" s="68"/>
    </row>
  </sheetData>
  <sheetProtection sheet="1" objects="1" scenarios="1"/>
  <mergeCells count="3">
    <mergeCell ref="A1:E1"/>
    <mergeCell ref="A6:A7"/>
    <mergeCell ref="B6:B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FFFF"/>
  </sheetPr>
  <dimension ref="A1:M59"/>
  <sheetViews>
    <sheetView view="pageBreakPreview" zoomScaleNormal="80" zoomScaleSheetLayoutView="100" workbookViewId="0">
      <selection activeCell="A6" sqref="A6:L12"/>
    </sheetView>
  </sheetViews>
  <sheetFormatPr defaultColWidth="9.140625" defaultRowHeight="15" x14ac:dyDescent="0.25"/>
  <cols>
    <col min="1" max="1" width="11.42578125" style="38" customWidth="1"/>
    <col min="2" max="2" width="12.5703125" style="38" customWidth="1"/>
    <col min="3" max="3" width="21.28515625" style="38" customWidth="1"/>
    <col min="4" max="4" width="13.140625" style="38" customWidth="1"/>
    <col min="5" max="5" width="24" style="38" customWidth="1"/>
    <col min="6" max="6" width="21.5703125" style="38" customWidth="1"/>
    <col min="7" max="7" width="11.28515625" style="38" customWidth="1"/>
    <col min="8" max="8" width="12.5703125" style="38" customWidth="1"/>
    <col min="9" max="9" width="11.5703125" style="38" customWidth="1"/>
    <col min="10" max="10" width="11.28515625" style="38" bestFit="1" customWidth="1"/>
    <col min="11" max="11" width="23.85546875" style="38" customWidth="1"/>
    <col min="12" max="12" width="22.140625" style="38" customWidth="1"/>
    <col min="13" max="13" width="18.42578125" style="38" customWidth="1"/>
    <col min="14" max="33" width="9.140625" style="38"/>
    <col min="34" max="34" width="12.28515625" style="38" bestFit="1" customWidth="1"/>
    <col min="35" max="16384" width="9.140625" style="38"/>
  </cols>
  <sheetData>
    <row r="1" spans="1:13" ht="18.75" customHeight="1" x14ac:dyDescent="0.25">
      <c r="A1" s="437" t="s">
        <v>128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</row>
    <row r="2" spans="1:13" ht="19.5" customHeight="1" x14ac:dyDescent="0.3">
      <c r="A2" s="454" t="s">
        <v>43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</row>
    <row r="3" spans="1:13" ht="18.75" x14ac:dyDescent="0.3">
      <c r="A3" s="416" t="s">
        <v>19</v>
      </c>
      <c r="B3" s="446" t="s">
        <v>13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</row>
    <row r="4" spans="1:13" ht="19.5" customHeight="1" x14ac:dyDescent="0.25">
      <c r="A4" s="416"/>
      <c r="B4" s="416" t="s">
        <v>14</v>
      </c>
      <c r="C4" s="416" t="s">
        <v>20</v>
      </c>
      <c r="D4" s="416" t="s">
        <v>129</v>
      </c>
      <c r="E4" s="416"/>
      <c r="F4" s="416" t="s">
        <v>15</v>
      </c>
      <c r="G4" s="406" t="s">
        <v>249</v>
      </c>
      <c r="H4" s="416" t="s">
        <v>81</v>
      </c>
      <c r="I4" s="416" t="s">
        <v>85</v>
      </c>
      <c r="J4" s="416" t="s">
        <v>16</v>
      </c>
      <c r="K4" s="416" t="s">
        <v>46</v>
      </c>
      <c r="L4" s="416" t="s">
        <v>17</v>
      </c>
    </row>
    <row r="5" spans="1:13" ht="37.5" customHeight="1" x14ac:dyDescent="0.25">
      <c r="A5" s="416"/>
      <c r="B5" s="416"/>
      <c r="C5" s="416"/>
      <c r="D5" s="205" t="s">
        <v>131</v>
      </c>
      <c r="E5" s="205" t="s">
        <v>130</v>
      </c>
      <c r="F5" s="416"/>
      <c r="G5" s="408"/>
      <c r="H5" s="416"/>
      <c r="I5" s="416"/>
      <c r="J5" s="416"/>
      <c r="K5" s="416"/>
      <c r="L5" s="416"/>
    </row>
    <row r="6" spans="1:13" s="78" customFormat="1" ht="36" customHeight="1" x14ac:dyDescent="0.3">
      <c r="A6" s="207">
        <f>SUM(B6:L6)-A10</f>
        <v>65</v>
      </c>
      <c r="B6" s="104">
        <v>1</v>
      </c>
      <c r="C6" s="104">
        <v>2</v>
      </c>
      <c r="D6" s="104">
        <v>3</v>
      </c>
      <c r="E6" s="104">
        <v>3</v>
      </c>
      <c r="F6" s="104">
        <v>5</v>
      </c>
      <c r="G6" s="104">
        <v>3</v>
      </c>
      <c r="H6" s="104">
        <v>11</v>
      </c>
      <c r="I6" s="104">
        <v>0</v>
      </c>
      <c r="J6" s="104">
        <v>22</v>
      </c>
      <c r="K6" s="104">
        <v>22</v>
      </c>
      <c r="L6" s="104">
        <v>11</v>
      </c>
      <c r="M6" s="91"/>
    </row>
    <row r="7" spans="1:13" ht="18.75" customHeight="1" x14ac:dyDescent="0.3">
      <c r="A7" s="455" t="str">
        <f>IF(A6=B6+C6+D6+E6+F6+G6+H6+I6+J6+K6+L6-A10,"ПРАВИЛЬНО"," НЕПРАВИЛЬНО")</f>
        <v>ПРАВИЛЬНО</v>
      </c>
      <c r="B7" s="456"/>
      <c r="C7" s="457" t="s">
        <v>18</v>
      </c>
      <c r="D7" s="457"/>
      <c r="E7" s="457"/>
      <c r="F7" s="457"/>
      <c r="G7" s="457"/>
      <c r="H7" s="457"/>
      <c r="I7" s="457"/>
      <c r="J7" s="457"/>
      <c r="K7" s="457"/>
      <c r="L7" s="458"/>
      <c r="M7" s="92"/>
    </row>
    <row r="8" spans="1:13" ht="36" customHeight="1" x14ac:dyDescent="0.25">
      <c r="A8" s="105">
        <f>SUM(B8:L8)</f>
        <v>100</v>
      </c>
      <c r="B8" s="105">
        <f>100/A6*(B6-B10)</f>
        <v>1.5384615384615385</v>
      </c>
      <c r="C8" s="105">
        <f>100/A6*(C6-C10)</f>
        <v>3.0769230769230771</v>
      </c>
      <c r="D8" s="105">
        <f>100/A6*(D6-D10)</f>
        <v>4.6153846153846159</v>
      </c>
      <c r="E8" s="105">
        <f>100/A6*(E6-E10)</f>
        <v>4.6153846153846159</v>
      </c>
      <c r="F8" s="105">
        <f>100/A6*(F6-F10)</f>
        <v>7.6923076923076925</v>
      </c>
      <c r="G8" s="105">
        <f>100/A6*(G6-G10)</f>
        <v>4.6153846153846159</v>
      </c>
      <c r="H8" s="105">
        <f>100/A6*(H6-H10)</f>
        <v>13.846153846153847</v>
      </c>
      <c r="I8" s="105">
        <f>100/A6*(I6-I10)</f>
        <v>0</v>
      </c>
      <c r="J8" s="105">
        <f>100/A6*(J6-J10)</f>
        <v>24.615384615384617</v>
      </c>
      <c r="K8" s="105">
        <f>100/A6*(K6-K10)</f>
        <v>29.230769230769234</v>
      </c>
      <c r="L8" s="105">
        <f>100/A6*(L6-L10)</f>
        <v>6.1538461538461542</v>
      </c>
      <c r="M8" s="268"/>
    </row>
    <row r="9" spans="1:13" ht="19.5" customHeight="1" x14ac:dyDescent="0.3">
      <c r="A9" s="446" t="s">
        <v>214</v>
      </c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92"/>
    </row>
    <row r="10" spans="1:13" s="62" customFormat="1" ht="36" customHeight="1" x14ac:dyDescent="0.25">
      <c r="A10" s="100">
        <f>SUM(B10:L10)</f>
        <v>18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2</v>
      </c>
      <c r="I10" s="21">
        <v>0</v>
      </c>
      <c r="J10" s="21">
        <v>6</v>
      </c>
      <c r="K10" s="21">
        <v>3</v>
      </c>
      <c r="L10" s="21">
        <v>7</v>
      </c>
    </row>
    <row r="11" spans="1:13" ht="19.5" customHeight="1" x14ac:dyDescent="0.25">
      <c r="A11" s="445" t="s">
        <v>208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  <c r="L11" s="445"/>
    </row>
    <row r="12" spans="1:13" s="79" customFormat="1" ht="36" customHeight="1" x14ac:dyDescent="0.3">
      <c r="A12" s="35">
        <f>SUM(B12:L12)</f>
        <v>6</v>
      </c>
      <c r="B12" s="155">
        <v>0</v>
      </c>
      <c r="C12" s="155">
        <v>0</v>
      </c>
      <c r="D12" s="155">
        <v>0</v>
      </c>
      <c r="E12" s="155">
        <v>0</v>
      </c>
      <c r="F12" s="155">
        <v>0</v>
      </c>
      <c r="G12" s="155">
        <v>0</v>
      </c>
      <c r="H12" s="155">
        <v>1</v>
      </c>
      <c r="I12" s="155">
        <v>0</v>
      </c>
      <c r="J12" s="155">
        <v>4</v>
      </c>
      <c r="K12" s="155">
        <v>1</v>
      </c>
      <c r="L12" s="155">
        <v>0</v>
      </c>
    </row>
    <row r="13" spans="1:13" s="79" customFormat="1" ht="18.75" x14ac:dyDescent="0.3"/>
    <row r="14" spans="1:13" s="79" customFormat="1" ht="18.75" x14ac:dyDescent="0.3"/>
    <row r="15" spans="1:13" s="79" customFormat="1" ht="18.75" x14ac:dyDescent="0.3"/>
    <row r="16" spans="1:13" s="79" customFormat="1" ht="18.75" x14ac:dyDescent="0.3"/>
    <row r="17" s="79" customFormat="1" ht="18.75" x14ac:dyDescent="0.3"/>
    <row r="18" s="79" customFormat="1" ht="18.75" x14ac:dyDescent="0.3"/>
    <row r="19" s="79" customFormat="1" ht="18.75" x14ac:dyDescent="0.3"/>
    <row r="20" s="79" customFormat="1" ht="18.75" x14ac:dyDescent="0.3"/>
    <row r="21" s="79" customFormat="1" ht="18.75" x14ac:dyDescent="0.3"/>
    <row r="22" s="79" customFormat="1" ht="18.75" x14ac:dyDescent="0.3"/>
    <row r="23" s="79" customFormat="1" ht="18.75" x14ac:dyDescent="0.3"/>
    <row r="24" s="79" customFormat="1" ht="18.75" x14ac:dyDescent="0.3"/>
    <row r="25" s="79" customFormat="1" ht="18.75" x14ac:dyDescent="0.3"/>
    <row r="26" s="79" customFormat="1" ht="18.75" x14ac:dyDescent="0.3"/>
    <row r="27" s="79" customFormat="1" ht="18.75" x14ac:dyDescent="0.3"/>
    <row r="28" s="79" customFormat="1" ht="18.75" x14ac:dyDescent="0.3"/>
    <row r="29" s="79" customFormat="1" ht="18.75" x14ac:dyDescent="0.3"/>
    <row r="30" s="79" customFormat="1" ht="18.75" x14ac:dyDescent="0.3"/>
    <row r="31" s="79" customFormat="1" ht="18.75" x14ac:dyDescent="0.3"/>
    <row r="32" s="79" customFormat="1" ht="18.75" x14ac:dyDescent="0.3"/>
    <row r="33" s="79" customFormat="1" ht="18.75" x14ac:dyDescent="0.3"/>
    <row r="34" s="79" customFormat="1" ht="18.75" x14ac:dyDescent="0.3"/>
    <row r="35" s="79" customFormat="1" ht="18.75" x14ac:dyDescent="0.3"/>
    <row r="36" s="79" customFormat="1" ht="18.75" x14ac:dyDescent="0.3"/>
    <row r="37" s="79" customFormat="1" ht="18.75" x14ac:dyDescent="0.3"/>
    <row r="38" s="79" customFormat="1" ht="18.75" x14ac:dyDescent="0.3"/>
    <row r="39" s="79" customFormat="1" ht="18.75" x14ac:dyDescent="0.3"/>
    <row r="40" s="79" customFormat="1" ht="18.75" x14ac:dyDescent="0.3"/>
    <row r="41" s="79" customFormat="1" ht="18.75" x14ac:dyDescent="0.3"/>
    <row r="42" s="79" customFormat="1" ht="18.75" x14ac:dyDescent="0.3"/>
    <row r="43" s="79" customFormat="1" ht="18.75" x14ac:dyDescent="0.3"/>
    <row r="44" s="79" customFormat="1" ht="18.75" x14ac:dyDescent="0.3"/>
    <row r="45" s="79" customFormat="1" ht="18.75" x14ac:dyDescent="0.3"/>
    <row r="46" s="79" customFormat="1" ht="18.75" x14ac:dyDescent="0.3"/>
    <row r="47" s="79" customFormat="1" ht="18.75" x14ac:dyDescent="0.3"/>
    <row r="48" s="79" customFormat="1" ht="18.75" x14ac:dyDescent="0.3"/>
    <row r="49" s="79" customFormat="1" ht="18.75" x14ac:dyDescent="0.3"/>
    <row r="50" s="79" customFormat="1" ht="18.75" x14ac:dyDescent="0.3"/>
    <row r="51" s="79" customFormat="1" ht="18.75" x14ac:dyDescent="0.3"/>
    <row r="52" s="79" customFormat="1" ht="18.75" x14ac:dyDescent="0.3"/>
    <row r="53" s="79" customFormat="1" ht="18.75" x14ac:dyDescent="0.3"/>
    <row r="54" s="80" customFormat="1" x14ac:dyDescent="0.25"/>
    <row r="55" s="80" customFormat="1" x14ac:dyDescent="0.25"/>
    <row r="56" s="80" customFormat="1" x14ac:dyDescent="0.25"/>
    <row r="57" s="80" customFormat="1" x14ac:dyDescent="0.25"/>
    <row r="58" s="80" customFormat="1" x14ac:dyDescent="0.25"/>
    <row r="59" s="80" customFormat="1" x14ac:dyDescent="0.25"/>
  </sheetData>
  <sheetProtection sheet="1" objects="1" scenarios="1"/>
  <mergeCells count="18">
    <mergeCell ref="A9:L9"/>
    <mergeCell ref="A11:L11"/>
    <mergeCell ref="I4:I5"/>
    <mergeCell ref="J4:J5"/>
    <mergeCell ref="K4:K5"/>
    <mergeCell ref="L4:L5"/>
    <mergeCell ref="A7:B7"/>
    <mergeCell ref="C7:L7"/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FFFF"/>
  </sheetPr>
  <dimension ref="A1:D39"/>
  <sheetViews>
    <sheetView view="pageBreakPreview" zoomScaleSheetLayoutView="100" workbookViewId="0">
      <selection activeCell="A3" sqref="A3:C38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405" t="s">
        <v>44</v>
      </c>
      <c r="B1" s="405"/>
      <c r="C1" s="405"/>
    </row>
    <row r="2" spans="1:4" ht="18.75" customHeight="1" x14ac:dyDescent="0.25">
      <c r="A2" s="205" t="s">
        <v>1</v>
      </c>
      <c r="B2" s="205" t="s">
        <v>2</v>
      </c>
      <c r="C2" s="205" t="s">
        <v>47</v>
      </c>
    </row>
    <row r="3" spans="1:4" ht="18.75" customHeight="1" x14ac:dyDescent="0.25">
      <c r="A3" s="28" t="s">
        <v>200</v>
      </c>
      <c r="B3" s="100">
        <f>SUM(B6:B14)</f>
        <v>41</v>
      </c>
      <c r="C3" s="94">
        <f>SUM(B6:B14)</f>
        <v>41</v>
      </c>
      <c r="D3" s="107">
        <f>SUM(B6:B14)-B4</f>
        <v>33</v>
      </c>
    </row>
    <row r="4" spans="1:4" ht="55.5" customHeight="1" x14ac:dyDescent="0.25">
      <c r="A4" s="96" t="s">
        <v>216</v>
      </c>
      <c r="B4" s="58">
        <v>8</v>
      </c>
      <c r="C4" s="93"/>
      <c r="D4" s="107"/>
    </row>
    <row r="5" spans="1:4" ht="18.75" x14ac:dyDescent="0.25">
      <c r="A5" s="208" t="s">
        <v>0</v>
      </c>
      <c r="B5" s="86"/>
      <c r="C5" s="87"/>
    </row>
    <row r="6" spans="1:4" ht="18.75" x14ac:dyDescent="0.25">
      <c r="A6" s="29" t="s">
        <v>205</v>
      </c>
      <c r="B6" s="21">
        <v>22</v>
      </c>
      <c r="C6" s="31">
        <f>100/B3*B6</f>
        <v>53.658536585365852</v>
      </c>
    </row>
    <row r="7" spans="1:4" ht="18.75" customHeight="1" x14ac:dyDescent="0.25">
      <c r="A7" s="29" t="s">
        <v>21</v>
      </c>
      <c r="B7" s="21">
        <v>1</v>
      </c>
      <c r="C7" s="31">
        <f>100/B3*B7</f>
        <v>2.4390243902439024</v>
      </c>
    </row>
    <row r="8" spans="1:4" ht="18.75" customHeight="1" x14ac:dyDescent="0.25">
      <c r="A8" s="29" t="s">
        <v>204</v>
      </c>
      <c r="B8" s="21">
        <v>0</v>
      </c>
      <c r="C8" s="31">
        <f>100/B3*B8</f>
        <v>0</v>
      </c>
    </row>
    <row r="9" spans="1:4" ht="18.75" customHeight="1" x14ac:dyDescent="0.25">
      <c r="A9" s="29" t="s">
        <v>22</v>
      </c>
      <c r="B9" s="21">
        <v>11</v>
      </c>
      <c r="C9" s="31">
        <f>100/B3*B9</f>
        <v>26.829268292682926</v>
      </c>
    </row>
    <row r="10" spans="1:4" ht="18.75" customHeight="1" x14ac:dyDescent="0.25">
      <c r="A10" s="29" t="s">
        <v>23</v>
      </c>
      <c r="B10" s="21">
        <v>0</v>
      </c>
      <c r="C10" s="31">
        <f>100/B3*B10</f>
        <v>0</v>
      </c>
    </row>
    <row r="11" spans="1:4" ht="18.75" customHeight="1" x14ac:dyDescent="0.25">
      <c r="A11" s="29" t="s">
        <v>24</v>
      </c>
      <c r="B11" s="21">
        <v>2</v>
      </c>
      <c r="C11" s="31">
        <f>100/B3*B11</f>
        <v>4.8780487804878048</v>
      </c>
    </row>
    <row r="12" spans="1:4" ht="18.75" customHeight="1" x14ac:dyDescent="0.25">
      <c r="A12" s="29" t="s">
        <v>25</v>
      </c>
      <c r="B12" s="21">
        <v>0</v>
      </c>
      <c r="C12" s="31">
        <f>100/B3*B12</f>
        <v>0</v>
      </c>
    </row>
    <row r="13" spans="1:4" ht="18.75" customHeight="1" x14ac:dyDescent="0.25">
      <c r="A13" s="29" t="s">
        <v>26</v>
      </c>
      <c r="B13" s="21">
        <v>2</v>
      </c>
      <c r="C13" s="31">
        <f>100/B3*B13</f>
        <v>4.8780487804878048</v>
      </c>
    </row>
    <row r="14" spans="1:4" ht="18.75" customHeight="1" x14ac:dyDescent="0.25">
      <c r="A14" s="30" t="s">
        <v>45</v>
      </c>
      <c r="B14" s="21">
        <v>3</v>
      </c>
      <c r="C14" s="31">
        <f>100/B3*B14</f>
        <v>7.3170731707317067</v>
      </c>
    </row>
    <row r="15" spans="1:4" ht="18.75" x14ac:dyDescent="0.25">
      <c r="A15" s="208" t="s">
        <v>27</v>
      </c>
      <c r="B15" s="88">
        <f>SUM(B16,B18,B19,B20)</f>
        <v>33</v>
      </c>
      <c r="C15" s="89" t="str">
        <f>IF(B15=D3,"ПРАВИЛЬНО","НЕПРАВИЛЬНО")</f>
        <v>ПРАВИЛЬНО</v>
      </c>
    </row>
    <row r="16" spans="1:4" ht="18.75" customHeight="1" x14ac:dyDescent="0.25">
      <c r="A16" s="29" t="s">
        <v>272</v>
      </c>
      <c r="B16" s="36">
        <v>24</v>
      </c>
      <c r="C16" s="31">
        <f>100/D3*B16</f>
        <v>72.72727272727272</v>
      </c>
    </row>
    <row r="17" spans="1:3" ht="56.25" customHeight="1" x14ac:dyDescent="0.25">
      <c r="A17" s="33" t="s">
        <v>213</v>
      </c>
      <c r="B17" s="37">
        <v>1</v>
      </c>
      <c r="C17" s="31">
        <f>100/D3*B17</f>
        <v>3.0303030303030303</v>
      </c>
    </row>
    <row r="18" spans="1:3" ht="18.75" customHeight="1" x14ac:dyDescent="0.25">
      <c r="A18" s="29" t="s">
        <v>28</v>
      </c>
      <c r="B18" s="37">
        <v>3</v>
      </c>
      <c r="C18" s="31">
        <f>100/D3*B18</f>
        <v>9.0909090909090899</v>
      </c>
    </row>
    <row r="19" spans="1:3" ht="18.75" customHeight="1" x14ac:dyDescent="0.25">
      <c r="A19" s="29" t="s">
        <v>29</v>
      </c>
      <c r="B19" s="37">
        <v>3</v>
      </c>
      <c r="C19" s="31">
        <f>100/D3*B19</f>
        <v>9.0909090909090899</v>
      </c>
    </row>
    <row r="20" spans="1:3" ht="18.75" customHeight="1" x14ac:dyDescent="0.25">
      <c r="A20" s="29" t="s">
        <v>30</v>
      </c>
      <c r="B20" s="37">
        <v>3</v>
      </c>
      <c r="C20" s="31">
        <f>100/D3*B20</f>
        <v>9.0909090909090899</v>
      </c>
    </row>
    <row r="21" spans="1:3" ht="18.75" x14ac:dyDescent="0.25">
      <c r="A21" s="208" t="s">
        <v>31</v>
      </c>
      <c r="B21" s="88">
        <f>SUM(B22:B25)</f>
        <v>41</v>
      </c>
      <c r="C21" s="89" t="str">
        <f>IF(B21=B3,"ПРАВИЛЬНО","НЕПРАВИЛЬНО")</f>
        <v>ПРАВИЛЬНО</v>
      </c>
    </row>
    <row r="22" spans="1:3" ht="18.75" customHeight="1" x14ac:dyDescent="0.25">
      <c r="A22" s="32" t="s">
        <v>32</v>
      </c>
      <c r="B22" s="36">
        <v>2</v>
      </c>
      <c r="C22" s="31">
        <f>100/B3*B22</f>
        <v>4.8780487804878048</v>
      </c>
    </row>
    <row r="23" spans="1:3" ht="18.75" x14ac:dyDescent="0.25">
      <c r="A23" s="29" t="s">
        <v>33</v>
      </c>
      <c r="B23" s="37">
        <v>17</v>
      </c>
      <c r="C23" s="31">
        <f>100/B3*B23</f>
        <v>41.463414634146339</v>
      </c>
    </row>
    <row r="24" spans="1:3" ht="18.75" x14ac:dyDescent="0.25">
      <c r="A24" s="29" t="s">
        <v>34</v>
      </c>
      <c r="B24" s="37">
        <v>7</v>
      </c>
      <c r="C24" s="31">
        <f>100/B3*B24</f>
        <v>17.073170731707318</v>
      </c>
    </row>
    <row r="25" spans="1:3" ht="18.75" customHeight="1" x14ac:dyDescent="0.25">
      <c r="A25" s="29" t="s">
        <v>35</v>
      </c>
      <c r="B25" s="37">
        <v>15</v>
      </c>
      <c r="C25" s="31">
        <f>100/B3*B25</f>
        <v>36.585365853658537</v>
      </c>
    </row>
    <row r="26" spans="1:3" ht="18.75" x14ac:dyDescent="0.25">
      <c r="A26" s="208" t="s">
        <v>132</v>
      </c>
      <c r="B26" s="88">
        <f>SUM(B27:B30)</f>
        <v>33</v>
      </c>
      <c r="C26" s="89" t="str">
        <f>IF(B26=D3,"ПРАВИЛЬНО","НЕПРАВИЛЬНО")</f>
        <v>ПРАВИЛЬНО</v>
      </c>
    </row>
    <row r="27" spans="1:3" ht="18.75" customHeight="1" x14ac:dyDescent="0.25">
      <c r="A27" s="34" t="s">
        <v>42</v>
      </c>
      <c r="B27" s="37">
        <v>5</v>
      </c>
      <c r="C27" s="31">
        <f>100/D3*B27</f>
        <v>15.151515151515152</v>
      </c>
    </row>
    <row r="28" spans="1:3" ht="18.75" customHeight="1" x14ac:dyDescent="0.25">
      <c r="A28" s="34" t="s">
        <v>36</v>
      </c>
      <c r="B28" s="37">
        <v>5</v>
      </c>
      <c r="C28" s="31">
        <f>100/D3*B28</f>
        <v>15.151515151515152</v>
      </c>
    </row>
    <row r="29" spans="1:3" ht="18.75" customHeight="1" x14ac:dyDescent="0.25">
      <c r="A29" s="34" t="s">
        <v>37</v>
      </c>
      <c r="B29" s="37">
        <v>5</v>
      </c>
      <c r="C29" s="31">
        <f>100/D3*B29</f>
        <v>15.151515151515152</v>
      </c>
    </row>
    <row r="30" spans="1:3" ht="18.75" customHeight="1" x14ac:dyDescent="0.25">
      <c r="A30" s="34" t="s">
        <v>38</v>
      </c>
      <c r="B30" s="37">
        <v>18</v>
      </c>
      <c r="C30" s="31">
        <f>100/D3*B30</f>
        <v>54.545454545454547</v>
      </c>
    </row>
    <row r="31" spans="1:3" ht="18.75" x14ac:dyDescent="0.25">
      <c r="A31" s="90" t="s">
        <v>133</v>
      </c>
      <c r="B31" s="88">
        <f>SUM(B32:B35)</f>
        <v>33</v>
      </c>
      <c r="C31" s="89" t="str">
        <f>IF(B31=D3,"ПРАВИЛЬНО","НЕПРАВИЛЬНО")</f>
        <v>ПРАВИЛЬНО</v>
      </c>
    </row>
    <row r="32" spans="1:3" ht="18.75" customHeight="1" x14ac:dyDescent="0.25">
      <c r="A32" s="29" t="s">
        <v>42</v>
      </c>
      <c r="B32" s="37">
        <v>6</v>
      </c>
      <c r="C32" s="31">
        <f>100/D3*B32</f>
        <v>18.18181818181818</v>
      </c>
    </row>
    <row r="33" spans="1:3" ht="18.75" customHeight="1" x14ac:dyDescent="0.25">
      <c r="A33" s="29" t="s">
        <v>36</v>
      </c>
      <c r="B33" s="37">
        <v>13</v>
      </c>
      <c r="C33" s="31">
        <f>100/D3*B33</f>
        <v>39.393939393939391</v>
      </c>
    </row>
    <row r="34" spans="1:3" ht="18.75" customHeight="1" x14ac:dyDescent="0.25">
      <c r="A34" s="29" t="s">
        <v>37</v>
      </c>
      <c r="B34" s="37">
        <v>4</v>
      </c>
      <c r="C34" s="31">
        <f>100/D3*B34</f>
        <v>12.121212121212121</v>
      </c>
    </row>
    <row r="35" spans="1:3" ht="18.75" customHeight="1" x14ac:dyDescent="0.25">
      <c r="A35" s="29" t="s">
        <v>38</v>
      </c>
      <c r="B35" s="37">
        <v>10</v>
      </c>
      <c r="C35" s="31">
        <f>100/D3*B35</f>
        <v>30.303030303030305</v>
      </c>
    </row>
    <row r="36" spans="1:3" ht="18.75" x14ac:dyDescent="0.25">
      <c r="A36" s="208" t="s">
        <v>39</v>
      </c>
      <c r="B36" s="88">
        <f>SUM(B37:B38)</f>
        <v>33</v>
      </c>
      <c r="C36" s="89" t="str">
        <f>IF(B36=D3,"ПРАВИЛЬНО","НЕПРАВИЛЬНО")</f>
        <v>ПРАВИЛЬНО</v>
      </c>
    </row>
    <row r="37" spans="1:3" ht="18.75" customHeight="1" x14ac:dyDescent="0.25">
      <c r="A37" s="29" t="s">
        <v>40</v>
      </c>
      <c r="B37" s="37">
        <v>25</v>
      </c>
      <c r="C37" s="31">
        <f>100/D3*B37</f>
        <v>75.757575757575751</v>
      </c>
    </row>
    <row r="38" spans="1:3" ht="18.75" customHeight="1" x14ac:dyDescent="0.25">
      <c r="A38" s="29" t="s">
        <v>41</v>
      </c>
      <c r="B38" s="37">
        <v>8</v>
      </c>
      <c r="C38" s="31">
        <f>100/D3*B38</f>
        <v>24.242424242424242</v>
      </c>
    </row>
    <row r="39" spans="1:3" ht="18.75" x14ac:dyDescent="0.3">
      <c r="A39" s="22"/>
      <c r="B39" s="25"/>
      <c r="C39" s="26"/>
    </row>
  </sheetData>
  <sheetProtection sheet="1" objects="1" scenarios="1"/>
  <mergeCells count="1">
    <mergeCell ref="A1:C1"/>
  </mergeCells>
  <conditionalFormatting sqref="E13">
    <cfRule type="cellIs" dxfId="0" priority="1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FFFF"/>
  </sheetPr>
  <dimension ref="A1:F12"/>
  <sheetViews>
    <sheetView view="pageBreakPreview" zoomScale="70" zoomScaleNormal="60" zoomScaleSheetLayoutView="70" workbookViewId="0">
      <selection activeCell="F7" sqref="F7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 x14ac:dyDescent="0.3">
      <c r="A1" s="2" t="s">
        <v>224</v>
      </c>
      <c r="B1" s="1"/>
      <c r="C1" s="1"/>
      <c r="D1" s="1"/>
    </row>
    <row r="2" spans="1:6" ht="19.5" thickBot="1" x14ac:dyDescent="0.35">
      <c r="A2" s="2" t="s">
        <v>247</v>
      </c>
    </row>
    <row r="3" spans="1:6" ht="37.5" customHeight="1" x14ac:dyDescent="0.3">
      <c r="A3" s="222">
        <v>1</v>
      </c>
      <c r="B3" s="216" t="s">
        <v>257</v>
      </c>
      <c r="C3" s="217"/>
      <c r="D3" s="217"/>
      <c r="E3" s="218"/>
      <c r="F3" s="120" t="s">
        <v>275</v>
      </c>
    </row>
    <row r="4" spans="1:6" ht="55.5" customHeight="1" x14ac:dyDescent="0.3">
      <c r="A4" s="223">
        <v>2</v>
      </c>
      <c r="B4" s="119" t="s">
        <v>225</v>
      </c>
      <c r="C4" s="115"/>
      <c r="D4" s="115"/>
      <c r="E4" s="116"/>
      <c r="F4" s="269" t="s">
        <v>696</v>
      </c>
    </row>
    <row r="5" spans="1:6" ht="88.5" customHeight="1" x14ac:dyDescent="0.3">
      <c r="A5" s="224">
        <v>4</v>
      </c>
      <c r="B5" s="120" t="s">
        <v>255</v>
      </c>
      <c r="C5" s="113"/>
      <c r="D5" s="117"/>
      <c r="E5" s="114"/>
      <c r="F5" s="120" t="s">
        <v>276</v>
      </c>
    </row>
    <row r="6" spans="1:6" ht="37.5" customHeight="1" x14ac:dyDescent="0.3">
      <c r="A6" s="224">
        <v>5</v>
      </c>
      <c r="B6" s="118" t="s">
        <v>258</v>
      </c>
      <c r="C6" s="113"/>
      <c r="D6" s="113"/>
      <c r="E6" s="114"/>
      <c r="F6" s="120" t="s">
        <v>277</v>
      </c>
    </row>
    <row r="7" spans="1:6" ht="106.5" customHeight="1" x14ac:dyDescent="0.3">
      <c r="A7" s="224">
        <v>6</v>
      </c>
      <c r="B7" s="120" t="s">
        <v>256</v>
      </c>
      <c r="C7" s="113"/>
      <c r="D7" s="113"/>
      <c r="E7" s="114"/>
      <c r="F7" s="120" t="s">
        <v>337</v>
      </c>
    </row>
    <row r="8" spans="1:6" ht="140.25" customHeight="1" x14ac:dyDescent="0.3">
      <c r="A8" s="224">
        <v>7</v>
      </c>
      <c r="B8" s="120" t="s">
        <v>251</v>
      </c>
      <c r="C8" s="113"/>
      <c r="D8" s="113"/>
      <c r="E8" s="114"/>
      <c r="F8" s="120" t="s">
        <v>338</v>
      </c>
    </row>
    <row r="9" spans="1:6" ht="167.25" customHeight="1" x14ac:dyDescent="0.3">
      <c r="A9" s="224">
        <v>8</v>
      </c>
      <c r="B9" s="120" t="s">
        <v>252</v>
      </c>
      <c r="C9" s="113"/>
      <c r="D9" s="113"/>
      <c r="E9" s="114"/>
      <c r="F9" s="120" t="s">
        <v>339</v>
      </c>
    </row>
    <row r="10" spans="1:6" ht="114.75" customHeight="1" x14ac:dyDescent="0.3">
      <c r="A10" s="224">
        <v>9</v>
      </c>
      <c r="B10" s="120" t="s">
        <v>250</v>
      </c>
      <c r="C10" s="113"/>
      <c r="D10" s="113"/>
      <c r="E10" s="114"/>
      <c r="F10" s="120" t="s">
        <v>340</v>
      </c>
    </row>
    <row r="11" spans="1:6" ht="103.5" customHeight="1" x14ac:dyDescent="0.3">
      <c r="A11" s="224">
        <v>10</v>
      </c>
      <c r="B11" s="120" t="s">
        <v>254</v>
      </c>
      <c r="C11" s="113"/>
      <c r="D11" s="113"/>
      <c r="E11" s="114"/>
      <c r="F11" s="270" t="s">
        <v>341</v>
      </c>
    </row>
    <row r="12" spans="1:6" ht="135" customHeight="1" thickBot="1" x14ac:dyDescent="0.35">
      <c r="A12" s="225">
        <v>11</v>
      </c>
      <c r="B12" s="219" t="s">
        <v>253</v>
      </c>
      <c r="C12" s="220"/>
      <c r="D12" s="220"/>
      <c r="E12" s="221"/>
      <c r="F12" s="270" t="s">
        <v>342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FFFF"/>
  </sheetPr>
  <dimension ref="A1:F24"/>
  <sheetViews>
    <sheetView view="pageBreakPreview" zoomScale="70" zoomScaleSheetLayoutView="70" workbookViewId="0">
      <selection activeCell="D4" sqref="D4:F9"/>
    </sheetView>
  </sheetViews>
  <sheetFormatPr defaultRowHeight="15" x14ac:dyDescent="0.25"/>
  <cols>
    <col min="1" max="1" width="35.7109375" customWidth="1"/>
    <col min="2" max="2" width="16.42578125" style="5" customWidth="1"/>
    <col min="3" max="3" width="30.28515625" customWidth="1"/>
    <col min="4" max="4" width="29.140625" customWidth="1"/>
    <col min="5" max="5" width="16.140625" style="5" customWidth="1"/>
    <col min="6" max="6" width="33.85546875" customWidth="1"/>
  </cols>
  <sheetData>
    <row r="1" spans="1:6" ht="23.25" customHeight="1" x14ac:dyDescent="0.3">
      <c r="A1" s="459" t="s">
        <v>134</v>
      </c>
      <c r="B1" s="459"/>
      <c r="C1" s="459"/>
      <c r="D1" s="459"/>
      <c r="E1" s="459"/>
      <c r="F1" s="459"/>
    </row>
    <row r="2" spans="1:6" ht="98.25" customHeight="1" x14ac:dyDescent="0.25">
      <c r="A2" s="201" t="s">
        <v>136</v>
      </c>
      <c r="B2" s="201" t="s">
        <v>137</v>
      </c>
      <c r="C2" s="201" t="s">
        <v>135</v>
      </c>
      <c r="D2" s="201" t="s">
        <v>136</v>
      </c>
      <c r="E2" s="201" t="s">
        <v>137</v>
      </c>
      <c r="F2" s="201" t="s">
        <v>135</v>
      </c>
    </row>
    <row r="3" spans="1:6" ht="37.5" x14ac:dyDescent="0.25">
      <c r="A3" s="76" t="s">
        <v>138</v>
      </c>
      <c r="B3" s="35">
        <f>B4+B5+B6+B7+B8+B9+B10+B11+B12+B13+B14+B15+B16+B17+B18+B19+B20+B21+B22+B23+B24</f>
        <v>15</v>
      </c>
      <c r="C3" s="100"/>
      <c r="D3" s="76" t="s">
        <v>139</v>
      </c>
      <c r="E3" s="35">
        <f>E4+E5+E6+E7+E8+E9+E10+E11+E12+E13+E14+E15+E16+E17+E18+E19+E20+E21+E22+E23+E24</f>
        <v>14</v>
      </c>
      <c r="F3" s="100"/>
    </row>
    <row r="4" spans="1:6" ht="63" x14ac:dyDescent="0.25">
      <c r="A4" s="355" t="s">
        <v>673</v>
      </c>
      <c r="B4" s="356">
        <v>1</v>
      </c>
      <c r="C4" s="357" t="s">
        <v>674</v>
      </c>
      <c r="D4" s="355" t="s">
        <v>675</v>
      </c>
      <c r="E4" s="356">
        <v>1</v>
      </c>
      <c r="F4" s="355" t="s">
        <v>676</v>
      </c>
    </row>
    <row r="5" spans="1:6" ht="23.25" customHeight="1" x14ac:dyDescent="0.25">
      <c r="A5" s="358" t="s">
        <v>677</v>
      </c>
      <c r="B5" s="356">
        <v>5</v>
      </c>
      <c r="C5" s="358" t="s">
        <v>678</v>
      </c>
      <c r="D5" s="358" t="s">
        <v>679</v>
      </c>
      <c r="E5" s="356">
        <v>8</v>
      </c>
      <c r="F5" s="358" t="s">
        <v>678</v>
      </c>
    </row>
    <row r="6" spans="1:6" ht="31.5" x14ac:dyDescent="0.25">
      <c r="A6" s="359" t="s">
        <v>680</v>
      </c>
      <c r="B6" s="356">
        <v>7</v>
      </c>
      <c r="C6" s="358" t="s">
        <v>678</v>
      </c>
      <c r="D6" s="359" t="s">
        <v>681</v>
      </c>
      <c r="E6" s="356">
        <v>1</v>
      </c>
      <c r="F6" s="358" t="s">
        <v>678</v>
      </c>
    </row>
    <row r="7" spans="1:6" ht="63" x14ac:dyDescent="0.25">
      <c r="A7" s="357" t="s">
        <v>682</v>
      </c>
      <c r="B7" s="360">
        <v>1</v>
      </c>
      <c r="C7" s="358" t="s">
        <v>683</v>
      </c>
      <c r="D7" s="359" t="s">
        <v>684</v>
      </c>
      <c r="E7" s="356">
        <v>1</v>
      </c>
      <c r="F7" s="358" t="s">
        <v>678</v>
      </c>
    </row>
    <row r="8" spans="1:6" ht="63" x14ac:dyDescent="0.25">
      <c r="A8" s="357" t="s">
        <v>685</v>
      </c>
      <c r="B8" s="361">
        <v>1</v>
      </c>
      <c r="C8" s="362" t="s">
        <v>686</v>
      </c>
      <c r="D8" s="358" t="s">
        <v>687</v>
      </c>
      <c r="E8" s="356">
        <v>2</v>
      </c>
      <c r="F8" s="358" t="s">
        <v>678</v>
      </c>
    </row>
    <row r="9" spans="1:6" ht="47.25" x14ac:dyDescent="0.25">
      <c r="A9" s="57"/>
      <c r="B9" s="363"/>
      <c r="C9" s="57"/>
      <c r="D9" s="364" t="s">
        <v>688</v>
      </c>
      <c r="E9" s="365">
        <v>1</v>
      </c>
      <c r="F9" s="174" t="s">
        <v>689</v>
      </c>
    </row>
    <row r="10" spans="1:6" ht="18.75" x14ac:dyDescent="0.25">
      <c r="A10" s="77"/>
      <c r="B10" s="21"/>
      <c r="C10" s="68"/>
      <c r="D10" s="77"/>
      <c r="E10" s="21"/>
      <c r="F10" s="68"/>
    </row>
    <row r="11" spans="1:6" ht="18.75" x14ac:dyDescent="0.25">
      <c r="A11" s="77"/>
      <c r="B11" s="21"/>
      <c r="C11" s="68"/>
      <c r="D11" s="77"/>
      <c r="E11" s="21"/>
      <c r="F11" s="68"/>
    </row>
    <row r="12" spans="1:6" ht="18.75" x14ac:dyDescent="0.25">
      <c r="A12" s="77"/>
      <c r="B12" s="21"/>
      <c r="C12" s="68"/>
      <c r="D12" s="77"/>
      <c r="E12" s="21"/>
      <c r="F12" s="68"/>
    </row>
    <row r="13" spans="1:6" ht="18.75" x14ac:dyDescent="0.25">
      <c r="A13" s="77"/>
      <c r="B13" s="21"/>
      <c r="C13" s="68"/>
      <c r="D13" s="77"/>
      <c r="E13" s="21"/>
      <c r="F13" s="68"/>
    </row>
    <row r="14" spans="1:6" ht="18.75" x14ac:dyDescent="0.25">
      <c r="A14" s="77"/>
      <c r="B14" s="21"/>
      <c r="C14" s="68"/>
      <c r="D14" s="77"/>
      <c r="E14" s="21"/>
      <c r="F14" s="68"/>
    </row>
    <row r="15" spans="1:6" ht="18.75" x14ac:dyDescent="0.25">
      <c r="A15" s="77"/>
      <c r="B15" s="21"/>
      <c r="C15" s="68"/>
      <c r="D15" s="77"/>
      <c r="E15" s="21"/>
      <c r="F15" s="68"/>
    </row>
    <row r="16" spans="1:6" ht="18.75" x14ac:dyDescent="0.25">
      <c r="A16" s="77"/>
      <c r="B16" s="21"/>
      <c r="C16" s="68"/>
      <c r="D16" s="77"/>
      <c r="E16" s="21"/>
      <c r="F16" s="68"/>
    </row>
    <row r="17" spans="1:6" ht="18.75" x14ac:dyDescent="0.25">
      <c r="A17" s="77"/>
      <c r="B17" s="21"/>
      <c r="C17" s="68"/>
      <c r="D17" s="77"/>
      <c r="E17" s="21"/>
      <c r="F17" s="68"/>
    </row>
    <row r="18" spans="1:6" ht="18.75" x14ac:dyDescent="0.25">
      <c r="A18" s="77"/>
      <c r="B18" s="21"/>
      <c r="C18" s="68"/>
      <c r="D18" s="77"/>
      <c r="E18" s="21"/>
      <c r="F18" s="68"/>
    </row>
    <row r="19" spans="1:6" ht="18.75" x14ac:dyDescent="0.25">
      <c r="A19" s="77"/>
      <c r="B19" s="21"/>
      <c r="C19" s="68"/>
      <c r="D19" s="77"/>
      <c r="E19" s="21"/>
      <c r="F19" s="68"/>
    </row>
    <row r="20" spans="1:6" ht="18.75" x14ac:dyDescent="0.25">
      <c r="A20" s="77"/>
      <c r="B20" s="21"/>
      <c r="C20" s="68"/>
      <c r="D20" s="77"/>
      <c r="E20" s="21"/>
      <c r="F20" s="68"/>
    </row>
    <row r="21" spans="1:6" ht="18.75" x14ac:dyDescent="0.25">
      <c r="A21" s="77"/>
      <c r="B21" s="21"/>
      <c r="C21" s="68"/>
      <c r="D21" s="77"/>
      <c r="E21" s="21"/>
      <c r="F21" s="68"/>
    </row>
    <row r="22" spans="1:6" ht="18.75" x14ac:dyDescent="0.25">
      <c r="A22" s="77"/>
      <c r="B22" s="21"/>
      <c r="C22" s="68"/>
      <c r="D22" s="77"/>
      <c r="E22" s="21"/>
      <c r="F22" s="68"/>
    </row>
    <row r="23" spans="1:6" ht="18.75" x14ac:dyDescent="0.25">
      <c r="A23" s="77"/>
      <c r="B23" s="21"/>
      <c r="C23" s="68"/>
      <c r="D23" s="77"/>
      <c r="E23" s="21"/>
      <c r="F23" s="68"/>
    </row>
    <row r="24" spans="1:6" ht="18.75" x14ac:dyDescent="0.25">
      <c r="A24" s="77"/>
      <c r="B24" s="21"/>
      <c r="C24" s="68"/>
      <c r="D24" s="77"/>
      <c r="E24" s="21"/>
      <c r="F24" s="68"/>
    </row>
  </sheetData>
  <sheetProtection sort="0" autoFilter="0" pivotTables="0"/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FFFF"/>
  </sheetPr>
  <dimension ref="A1:E18"/>
  <sheetViews>
    <sheetView tabSelected="1" view="pageBreakPreview" zoomScaleSheetLayoutView="100" workbookViewId="0">
      <selection activeCell="B4" sqref="B4:E17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395" t="s">
        <v>48</v>
      </c>
      <c r="B1" s="395"/>
      <c r="C1" s="395"/>
      <c r="D1" s="395"/>
      <c r="E1" s="395"/>
    </row>
    <row r="2" spans="1:5" ht="18.75" x14ac:dyDescent="0.25">
      <c r="A2" s="416" t="s">
        <v>49</v>
      </c>
      <c r="B2" s="460" t="s">
        <v>50</v>
      </c>
      <c r="C2" s="460"/>
      <c r="D2" s="460"/>
      <c r="E2" s="460"/>
    </row>
    <row r="3" spans="1:5" ht="57.75" customHeight="1" x14ac:dyDescent="0.25">
      <c r="A3" s="416"/>
      <c r="B3" s="204" t="s">
        <v>51</v>
      </c>
      <c r="C3" s="204" t="s">
        <v>54</v>
      </c>
      <c r="D3" s="203" t="s">
        <v>53</v>
      </c>
      <c r="E3" s="205" t="s">
        <v>52</v>
      </c>
    </row>
    <row r="4" spans="1:5" ht="18.75" x14ac:dyDescent="0.25">
      <c r="A4" s="30" t="s">
        <v>79</v>
      </c>
      <c r="B4" s="21">
        <v>0</v>
      </c>
      <c r="C4" s="82">
        <v>0</v>
      </c>
      <c r="D4" s="102">
        <v>0</v>
      </c>
      <c r="E4" s="102">
        <v>0</v>
      </c>
    </row>
    <row r="5" spans="1:5" ht="18.75" x14ac:dyDescent="0.25">
      <c r="A5" s="33" t="s">
        <v>83</v>
      </c>
      <c r="B5" s="24">
        <v>1</v>
      </c>
      <c r="C5" s="82">
        <v>0</v>
      </c>
      <c r="D5" s="102">
        <v>0</v>
      </c>
      <c r="E5" s="102">
        <v>0</v>
      </c>
    </row>
    <row r="6" spans="1:5" ht="18.75" x14ac:dyDescent="0.25">
      <c r="A6" s="53" t="s">
        <v>201</v>
      </c>
      <c r="B6" s="82">
        <v>0</v>
      </c>
      <c r="C6" s="82">
        <v>0</v>
      </c>
      <c r="D6" s="102">
        <v>0</v>
      </c>
      <c r="E6" s="102">
        <v>0</v>
      </c>
    </row>
    <row r="7" spans="1:5" ht="18.75" x14ac:dyDescent="0.25">
      <c r="A7" s="53" t="s">
        <v>80</v>
      </c>
      <c r="B7" s="82">
        <v>0</v>
      </c>
      <c r="C7" s="82">
        <v>0</v>
      </c>
      <c r="D7" s="102">
        <v>0</v>
      </c>
      <c r="E7" s="102">
        <v>0</v>
      </c>
    </row>
    <row r="8" spans="1:5" ht="18.75" x14ac:dyDescent="0.25">
      <c r="A8" s="33" t="s">
        <v>209</v>
      </c>
      <c r="B8" s="24">
        <v>1</v>
      </c>
      <c r="C8" s="82">
        <v>0</v>
      </c>
      <c r="D8" s="102">
        <v>0</v>
      </c>
      <c r="E8" s="81">
        <v>0</v>
      </c>
    </row>
    <row r="9" spans="1:5" ht="18.75" x14ac:dyDescent="0.25">
      <c r="A9" s="53" t="s">
        <v>84</v>
      </c>
      <c r="B9" s="102">
        <v>1</v>
      </c>
      <c r="C9" s="82">
        <v>0</v>
      </c>
      <c r="D9" s="102">
        <v>0</v>
      </c>
      <c r="E9" s="102">
        <v>0</v>
      </c>
    </row>
    <row r="10" spans="1:5" ht="18.75" x14ac:dyDescent="0.25">
      <c r="A10" s="53" t="s">
        <v>82</v>
      </c>
      <c r="B10" s="82">
        <v>0</v>
      </c>
      <c r="C10" s="82">
        <v>0</v>
      </c>
      <c r="D10" s="102">
        <v>0</v>
      </c>
      <c r="E10" s="102">
        <v>0</v>
      </c>
    </row>
    <row r="11" spans="1:5" ht="18.75" x14ac:dyDescent="0.25">
      <c r="A11" s="53" t="s">
        <v>86</v>
      </c>
      <c r="B11" s="82">
        <v>0</v>
      </c>
      <c r="C11" s="82">
        <v>0</v>
      </c>
      <c r="D11" s="102">
        <v>0</v>
      </c>
      <c r="E11" s="102">
        <v>0</v>
      </c>
    </row>
    <row r="12" spans="1:5" ht="18.75" x14ac:dyDescent="0.25">
      <c r="A12" s="53" t="s">
        <v>87</v>
      </c>
      <c r="B12" s="82">
        <v>0</v>
      </c>
      <c r="C12" s="82">
        <v>0</v>
      </c>
      <c r="D12" s="102">
        <v>1</v>
      </c>
      <c r="E12" s="102">
        <v>1</v>
      </c>
    </row>
    <row r="13" spans="1:5" ht="18.75" x14ac:dyDescent="0.25">
      <c r="A13" s="53" t="s">
        <v>202</v>
      </c>
      <c r="B13" s="82">
        <v>0</v>
      </c>
      <c r="C13" s="82">
        <v>0</v>
      </c>
      <c r="D13" s="102">
        <v>0</v>
      </c>
      <c r="E13" s="102">
        <v>0</v>
      </c>
    </row>
    <row r="14" spans="1:5" ht="37.5" x14ac:dyDescent="0.25">
      <c r="A14" s="33" t="s">
        <v>203</v>
      </c>
      <c r="B14" s="82">
        <v>0</v>
      </c>
      <c r="C14" s="82">
        <v>0</v>
      </c>
      <c r="D14" s="102">
        <v>0</v>
      </c>
      <c r="E14" s="102">
        <v>0</v>
      </c>
    </row>
    <row r="15" spans="1:5" ht="18.75" x14ac:dyDescent="0.25">
      <c r="A15" s="67" t="s">
        <v>81</v>
      </c>
      <c r="B15" s="102">
        <v>3</v>
      </c>
      <c r="C15" s="82">
        <v>1</v>
      </c>
      <c r="D15" s="102">
        <v>2</v>
      </c>
      <c r="E15" s="102">
        <v>0</v>
      </c>
    </row>
    <row r="16" spans="1:5" ht="18.75" x14ac:dyDescent="0.25">
      <c r="A16" s="53" t="s">
        <v>85</v>
      </c>
      <c r="B16" s="82">
        <v>0</v>
      </c>
      <c r="C16" s="82">
        <v>0</v>
      </c>
      <c r="D16" s="102">
        <v>0</v>
      </c>
      <c r="E16" s="102">
        <v>0</v>
      </c>
    </row>
    <row r="17" spans="1:5" ht="18.75" x14ac:dyDescent="0.25">
      <c r="A17" s="209" t="s">
        <v>88</v>
      </c>
      <c r="B17" s="83">
        <f>B4+B5+B6+B7+B8+B9+B10+B11+B12+B13+B14+B15+B16</f>
        <v>6</v>
      </c>
      <c r="C17" s="35">
        <f>C4+C5+C6+C7+C8+C9+C10+C11+C12+C13+C14+C15+C16</f>
        <v>1</v>
      </c>
      <c r="D17" s="35">
        <f>D4+D5+D6+D7+D8+D9+D10+D11+D12+D13+D14+D15+D16</f>
        <v>3</v>
      </c>
      <c r="E17" s="35">
        <f>E4+E5+E6+E7+E8+E9+E10+E11+E12+E13+E14+E15+E16</f>
        <v>1</v>
      </c>
    </row>
    <row r="18" spans="1:5" ht="18.75" x14ac:dyDescent="0.3">
      <c r="A18" s="22"/>
      <c r="B18" s="22"/>
      <c r="C18" s="22"/>
      <c r="D18" s="22"/>
      <c r="E18" s="22"/>
    </row>
  </sheetData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FFFF"/>
  </sheetPr>
  <dimension ref="A1:AF33"/>
  <sheetViews>
    <sheetView view="pageBreakPreview" zoomScale="80" zoomScaleSheetLayoutView="80" workbookViewId="0">
      <selection activeCell="C16" sqref="C16:H16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405" t="s">
        <v>89</v>
      </c>
      <c r="B1" s="405"/>
      <c r="C1" s="405"/>
      <c r="D1" s="405"/>
      <c r="E1" s="405"/>
      <c r="F1" s="405"/>
      <c r="G1" s="405"/>
      <c r="H1" s="405"/>
    </row>
    <row r="2" spans="1:9" s="4" customFormat="1" ht="18.75" x14ac:dyDescent="0.3">
      <c r="A2" s="39" t="s">
        <v>75</v>
      </c>
      <c r="B2" s="39"/>
      <c r="C2" s="39"/>
      <c r="D2" s="39"/>
      <c r="E2" s="39"/>
      <c r="F2" s="39"/>
      <c r="G2" s="39"/>
      <c r="H2" s="39"/>
    </row>
    <row r="3" spans="1:9" s="1" customFormat="1" ht="21" customHeight="1" x14ac:dyDescent="0.3">
      <c r="A3" s="406" t="s">
        <v>62</v>
      </c>
      <c r="B3" s="409" t="s">
        <v>78</v>
      </c>
      <c r="C3" s="412" t="s">
        <v>192</v>
      </c>
      <c r="D3" s="413"/>
      <c r="E3" s="412" t="s">
        <v>211</v>
      </c>
      <c r="F3" s="413"/>
      <c r="G3" s="416" t="s">
        <v>0</v>
      </c>
      <c r="H3" s="416"/>
    </row>
    <row r="4" spans="1:9" s="1" customFormat="1" ht="54" customHeight="1" x14ac:dyDescent="0.3">
      <c r="A4" s="407"/>
      <c r="B4" s="410"/>
      <c r="C4" s="414"/>
      <c r="D4" s="415"/>
      <c r="E4" s="414"/>
      <c r="F4" s="411"/>
      <c r="G4" s="416" t="s">
        <v>193</v>
      </c>
      <c r="H4" s="416" t="s">
        <v>212</v>
      </c>
    </row>
    <row r="5" spans="1:9" s="1" customFormat="1" ht="18.75" hidden="1" customHeight="1" x14ac:dyDescent="0.3">
      <c r="A5" s="407"/>
      <c r="B5" s="410"/>
      <c r="C5" s="40"/>
      <c r="D5" s="40"/>
      <c r="E5" s="40"/>
      <c r="F5" s="41"/>
      <c r="G5" s="416"/>
      <c r="H5" s="416"/>
    </row>
    <row r="6" spans="1:9" s="1" customFormat="1" ht="21.75" customHeight="1" x14ac:dyDescent="0.3">
      <c r="A6" s="408"/>
      <c r="B6" s="411"/>
      <c r="C6" s="205" t="s">
        <v>59</v>
      </c>
      <c r="D6" s="205" t="s">
        <v>90</v>
      </c>
      <c r="E6" s="205" t="s">
        <v>59</v>
      </c>
      <c r="F6" s="208" t="s">
        <v>90</v>
      </c>
      <c r="G6" s="416"/>
      <c r="H6" s="416"/>
    </row>
    <row r="7" spans="1:9" s="1" customFormat="1" ht="39" customHeight="1" x14ac:dyDescent="0.3">
      <c r="A7" s="42">
        <v>1</v>
      </c>
      <c r="B7" s="43" t="s">
        <v>60</v>
      </c>
      <c r="C7" s="206">
        <v>16</v>
      </c>
      <c r="D7" s="206">
        <v>16</v>
      </c>
      <c r="E7" s="206">
        <v>250</v>
      </c>
      <c r="F7" s="206">
        <v>332</v>
      </c>
      <c r="G7" s="206">
        <v>0</v>
      </c>
      <c r="H7" s="206">
        <v>0</v>
      </c>
    </row>
    <row r="8" spans="1:9" s="1" customFormat="1" ht="39" customHeight="1" x14ac:dyDescent="0.3">
      <c r="A8" s="42">
        <v>2</v>
      </c>
      <c r="B8" s="43" t="s">
        <v>61</v>
      </c>
      <c r="C8" s="206">
        <v>3</v>
      </c>
      <c r="D8" s="206">
        <v>3</v>
      </c>
      <c r="E8" s="206">
        <v>32</v>
      </c>
      <c r="F8" s="206">
        <v>65</v>
      </c>
      <c r="G8" s="206">
        <v>0</v>
      </c>
      <c r="H8" s="206">
        <v>0</v>
      </c>
    </row>
    <row r="9" spans="1:9" s="1" customFormat="1" ht="19.5" customHeight="1" x14ac:dyDescent="0.3">
      <c r="A9" s="422">
        <v>3</v>
      </c>
      <c r="B9" s="97" t="s">
        <v>69</v>
      </c>
      <c r="C9" s="424">
        <v>0</v>
      </c>
      <c r="D9" s="424">
        <v>0</v>
      </c>
      <c r="E9" s="426">
        <v>0</v>
      </c>
      <c r="F9" s="427"/>
      <c r="G9" s="424">
        <v>0</v>
      </c>
      <c r="H9" s="95">
        <v>0</v>
      </c>
    </row>
    <row r="10" spans="1:9" s="1" customFormat="1" ht="18.75" customHeight="1" x14ac:dyDescent="0.3">
      <c r="A10" s="423"/>
      <c r="B10" s="97" t="s">
        <v>92</v>
      </c>
      <c r="C10" s="425"/>
      <c r="D10" s="425"/>
      <c r="E10" s="206">
        <v>0</v>
      </c>
      <c r="F10" s="206">
        <v>0</v>
      </c>
      <c r="G10" s="425"/>
      <c r="H10" s="206">
        <v>0</v>
      </c>
    </row>
    <row r="11" spans="1:9" s="1" customFormat="1" ht="56.25" customHeight="1" x14ac:dyDescent="0.3">
      <c r="A11" s="42">
        <v>4</v>
      </c>
      <c r="B11" s="44" t="s">
        <v>70</v>
      </c>
      <c r="C11" s="206">
        <v>4</v>
      </c>
      <c r="D11" s="206">
        <v>4</v>
      </c>
      <c r="E11" s="206">
        <v>75</v>
      </c>
      <c r="F11" s="206">
        <v>138</v>
      </c>
      <c r="G11" s="206">
        <v>0</v>
      </c>
      <c r="H11" s="206">
        <v>0</v>
      </c>
    </row>
    <row r="12" spans="1:9" s="1" customFormat="1" ht="56.25" x14ac:dyDescent="0.3">
      <c r="A12" s="42">
        <v>5</v>
      </c>
      <c r="B12" s="43" t="s">
        <v>71</v>
      </c>
      <c r="C12" s="206">
        <v>3</v>
      </c>
      <c r="D12" s="206">
        <v>3</v>
      </c>
      <c r="E12" s="206">
        <v>57</v>
      </c>
      <c r="F12" s="206">
        <v>110</v>
      </c>
      <c r="G12" s="206">
        <v>0</v>
      </c>
      <c r="H12" s="206">
        <v>0</v>
      </c>
    </row>
    <row r="13" spans="1:9" s="1" customFormat="1" ht="39" customHeight="1" x14ac:dyDescent="0.3">
      <c r="A13" s="42">
        <v>6</v>
      </c>
      <c r="B13" s="44" t="s">
        <v>72</v>
      </c>
      <c r="C13" s="206">
        <v>0</v>
      </c>
      <c r="D13" s="206">
        <v>0</v>
      </c>
      <c r="E13" s="206">
        <v>0</v>
      </c>
      <c r="F13" s="206">
        <v>0</v>
      </c>
      <c r="G13" s="206">
        <v>0</v>
      </c>
      <c r="H13" s="206">
        <v>0</v>
      </c>
    </row>
    <row r="14" spans="1:9" s="2" customFormat="1" ht="39" customHeight="1" x14ac:dyDescent="0.3">
      <c r="A14" s="428" t="s">
        <v>91</v>
      </c>
      <c r="B14" s="429"/>
      <c r="C14" s="432">
        <f>C13+C12+C11+C9+C8+C7</f>
        <v>26</v>
      </c>
      <c r="D14" s="432">
        <f>D13+D12+D11+D9+D8+D7</f>
        <v>26</v>
      </c>
      <c r="E14" s="45">
        <f>E7+E8+E11+E12+E13</f>
        <v>414</v>
      </c>
      <c r="F14" s="45">
        <f>F7+F8+F11+F12+F13</f>
        <v>645</v>
      </c>
      <c r="G14" s="432">
        <f>G7+G8+G9+G11+G12+G13</f>
        <v>0</v>
      </c>
      <c r="H14" s="45"/>
      <c r="I14" s="106"/>
    </row>
    <row r="15" spans="1:9" ht="39" customHeight="1" x14ac:dyDescent="0.25">
      <c r="A15" s="430"/>
      <c r="B15" s="431"/>
      <c r="C15" s="433"/>
      <c r="D15" s="433"/>
      <c r="E15" s="46">
        <f>E10</f>
        <v>0</v>
      </c>
      <c r="F15" s="46">
        <f>F10</f>
        <v>0</v>
      </c>
      <c r="G15" s="433"/>
      <c r="H15" s="46"/>
    </row>
    <row r="16" spans="1:9" ht="18.75" x14ac:dyDescent="0.3">
      <c r="A16" s="417" t="s">
        <v>210</v>
      </c>
      <c r="B16" s="418"/>
      <c r="C16" s="419">
        <f>F14+E9</f>
        <v>645</v>
      </c>
      <c r="D16" s="420"/>
      <c r="E16" s="420"/>
      <c r="F16" s="420"/>
      <c r="G16" s="420"/>
      <c r="H16" s="421"/>
      <c r="I16" s="103">
        <f>F14+F15</f>
        <v>645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sheetProtection sheet="1" objects="1" scenarios="1"/>
  <mergeCells count="19">
    <mergeCell ref="A16:B16"/>
    <mergeCell ref="C16:H16"/>
    <mergeCell ref="A9:A10"/>
    <mergeCell ref="C9:C10"/>
    <mergeCell ref="D9:D10"/>
    <mergeCell ref="E9:F9"/>
    <mergeCell ref="G9:G10"/>
    <mergeCell ref="A14:B15"/>
    <mergeCell ref="C14:C15"/>
    <mergeCell ref="D14:D15"/>
    <mergeCell ref="G14:G15"/>
    <mergeCell ref="A1:H1"/>
    <mergeCell ref="A3:A6"/>
    <mergeCell ref="B3:B6"/>
    <mergeCell ref="C3:D4"/>
    <mergeCell ref="E3:F4"/>
    <mergeCell ref="G3:H3"/>
    <mergeCell ref="G4:G6"/>
    <mergeCell ref="H4:H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FFFF"/>
  </sheetPr>
  <dimension ref="A1:D15"/>
  <sheetViews>
    <sheetView view="pageBreakPreview" zoomScaleSheetLayoutView="100" workbookViewId="0">
      <selection activeCell="E17" sqref="E17"/>
    </sheetView>
  </sheetViews>
  <sheetFormatPr defaultRowHeight="15" x14ac:dyDescent="0.25"/>
  <cols>
    <col min="1" max="1" width="27.855468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434" t="s">
        <v>76</v>
      </c>
      <c r="B1" s="434"/>
      <c r="C1" s="434"/>
      <c r="D1" s="6"/>
    </row>
    <row r="2" spans="1:4" ht="38.25" customHeight="1" x14ac:dyDescent="0.25">
      <c r="A2" s="232" t="s">
        <v>1</v>
      </c>
      <c r="B2" s="231" t="s">
        <v>2</v>
      </c>
      <c r="C2" s="231" t="s">
        <v>77</v>
      </c>
      <c r="D2" s="8"/>
    </row>
    <row r="3" spans="1:4" ht="18.75" x14ac:dyDescent="0.25">
      <c r="A3" s="108" t="s">
        <v>3</v>
      </c>
      <c r="B3" s="233">
        <f>SUM(B4:B8)</f>
        <v>645</v>
      </c>
      <c r="C3" s="234" t="s">
        <v>263</v>
      </c>
      <c r="D3" s="8"/>
    </row>
    <row r="4" spans="1:4" ht="18.75" customHeight="1" x14ac:dyDescent="0.25">
      <c r="A4" s="97" t="s">
        <v>4</v>
      </c>
      <c r="B4" s="235">
        <v>18</v>
      </c>
      <c r="C4" s="236">
        <f>18/645*100</f>
        <v>2.7906976744186047</v>
      </c>
      <c r="D4" s="11"/>
    </row>
    <row r="5" spans="1:4" ht="18.75" customHeight="1" x14ac:dyDescent="0.25">
      <c r="A5" s="97" t="s">
        <v>5</v>
      </c>
      <c r="B5" s="235">
        <v>228</v>
      </c>
      <c r="C5" s="236">
        <f>228/645*100</f>
        <v>35.348837209302324</v>
      </c>
      <c r="D5" s="11"/>
    </row>
    <row r="6" spans="1:4" ht="18.75" customHeight="1" x14ac:dyDescent="0.25">
      <c r="A6" s="97" t="s">
        <v>6</v>
      </c>
      <c r="B6" s="235">
        <v>248</v>
      </c>
      <c r="C6" s="236">
        <f>248/645*100</f>
        <v>38.449612403100772</v>
      </c>
      <c r="D6" s="11"/>
    </row>
    <row r="7" spans="1:4" ht="18.75" customHeight="1" x14ac:dyDescent="0.25">
      <c r="A7" s="97" t="s">
        <v>73</v>
      </c>
      <c r="B7" s="235">
        <v>53</v>
      </c>
      <c r="C7" s="236">
        <f>53/645*100</f>
        <v>8.2170542635658919</v>
      </c>
      <c r="D7" s="11"/>
    </row>
    <row r="8" spans="1:4" ht="18.75" customHeight="1" x14ac:dyDescent="0.25">
      <c r="A8" s="97" t="s">
        <v>74</v>
      </c>
      <c r="B8" s="235">
        <v>98</v>
      </c>
      <c r="C8" s="236">
        <f>98/645*100</f>
        <v>15.193798449612403</v>
      </c>
      <c r="D8" s="11"/>
    </row>
    <row r="9" spans="1:4" ht="18.75" x14ac:dyDescent="0.25">
      <c r="A9" s="108" t="s">
        <v>7</v>
      </c>
      <c r="B9" s="233">
        <f>SUM(B10:B15)</f>
        <v>645</v>
      </c>
      <c r="C9" s="234" t="s">
        <v>263</v>
      </c>
      <c r="D9" s="8"/>
    </row>
    <row r="10" spans="1:4" ht="18.75" customHeight="1" x14ac:dyDescent="0.25">
      <c r="A10" s="97" t="s">
        <v>8</v>
      </c>
      <c r="B10" s="235">
        <v>18</v>
      </c>
      <c r="C10" s="236">
        <f>18/645*100</f>
        <v>2.7906976744186047</v>
      </c>
      <c r="D10" s="11"/>
    </row>
    <row r="11" spans="1:4" ht="18.75" customHeight="1" x14ac:dyDescent="0.25">
      <c r="A11" s="97" t="s">
        <v>9</v>
      </c>
      <c r="B11" s="235">
        <v>471</v>
      </c>
      <c r="C11" s="236">
        <f>471/645*100</f>
        <v>73.023255813953497</v>
      </c>
      <c r="D11" s="11"/>
    </row>
    <row r="12" spans="1:4" ht="18.75" customHeight="1" x14ac:dyDescent="0.25">
      <c r="A12" s="97" t="s">
        <v>10</v>
      </c>
      <c r="B12" s="235">
        <v>4</v>
      </c>
      <c r="C12" s="236">
        <f>4/645*100</f>
        <v>0.62015503875968991</v>
      </c>
      <c r="D12" s="11"/>
    </row>
    <row r="13" spans="1:4" ht="18.75" customHeight="1" x14ac:dyDescent="0.25">
      <c r="A13" s="97" t="s">
        <v>11</v>
      </c>
      <c r="B13" s="235">
        <v>20</v>
      </c>
      <c r="C13" s="236">
        <f>20/645*100</f>
        <v>3.1007751937984498</v>
      </c>
      <c r="D13" s="11"/>
    </row>
    <row r="14" spans="1:4" ht="18.75" customHeight="1" x14ac:dyDescent="0.25">
      <c r="A14" s="97" t="s">
        <v>12</v>
      </c>
      <c r="B14" s="235">
        <v>89</v>
      </c>
      <c r="C14" s="236">
        <f>89/654*100</f>
        <v>13.608562691131498</v>
      </c>
      <c r="D14" s="11"/>
    </row>
    <row r="15" spans="1:4" ht="18.75" x14ac:dyDescent="0.25">
      <c r="A15" s="97" t="s">
        <v>215</v>
      </c>
      <c r="B15" s="235">
        <v>43</v>
      </c>
      <c r="C15" s="236">
        <f>43/645*100</f>
        <v>6.666666666666667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FFFF"/>
  </sheetPr>
  <dimension ref="A1:D120"/>
  <sheetViews>
    <sheetView view="pageBreakPreview" zoomScale="80" zoomScaleSheetLayoutView="80" workbookViewId="0">
      <selection activeCell="A88" sqref="A88:D101"/>
    </sheetView>
  </sheetViews>
  <sheetFormatPr defaultRowHeight="15" x14ac:dyDescent="0.25"/>
  <cols>
    <col min="1" max="1" width="44" customWidth="1"/>
    <col min="2" max="2" width="18.140625" customWidth="1"/>
    <col min="3" max="3" width="40.85546875" customWidth="1"/>
    <col min="4" max="4" width="17.7109375" style="5" customWidth="1"/>
  </cols>
  <sheetData>
    <row r="1" spans="1:4" ht="18.75" x14ac:dyDescent="0.25">
      <c r="A1" s="49" t="s">
        <v>233</v>
      </c>
      <c r="B1" s="49"/>
      <c r="C1" s="49"/>
      <c r="D1" s="56"/>
    </row>
    <row r="2" spans="1:4" ht="117" customHeight="1" x14ac:dyDescent="0.25">
      <c r="A2" s="136" t="s">
        <v>93</v>
      </c>
      <c r="B2" s="127" t="s">
        <v>236</v>
      </c>
      <c r="C2" s="128" t="s">
        <v>95</v>
      </c>
      <c r="D2" s="128" t="s">
        <v>96</v>
      </c>
    </row>
    <row r="3" spans="1:4" ht="18.75" x14ac:dyDescent="0.25">
      <c r="A3" s="160" t="s">
        <v>259</v>
      </c>
      <c r="B3" s="138"/>
      <c r="C3" s="138"/>
      <c r="D3" s="156">
        <f>D4+D9+D20+D57+D71+D81+D87+D102</f>
        <v>1270</v>
      </c>
    </row>
    <row r="4" spans="1:4" ht="18.75" x14ac:dyDescent="0.25">
      <c r="A4" s="159" t="s">
        <v>260</v>
      </c>
      <c r="B4" s="196"/>
      <c r="C4" s="143"/>
      <c r="D4" s="249">
        <f>SUM(D5:D8)</f>
        <v>51</v>
      </c>
    </row>
    <row r="5" spans="1:4" ht="24" customHeight="1" x14ac:dyDescent="0.25">
      <c r="A5" s="137" t="s">
        <v>497</v>
      </c>
      <c r="B5" s="311">
        <v>43889</v>
      </c>
      <c r="C5" s="280" t="s">
        <v>498</v>
      </c>
      <c r="D5" s="137">
        <v>12</v>
      </c>
    </row>
    <row r="6" spans="1:4" ht="31.5" customHeight="1" x14ac:dyDescent="0.25">
      <c r="A6" s="137" t="s">
        <v>499</v>
      </c>
      <c r="B6" s="311">
        <v>43890</v>
      </c>
      <c r="C6" s="280" t="s">
        <v>500</v>
      </c>
      <c r="D6" s="137">
        <v>12</v>
      </c>
    </row>
    <row r="7" spans="1:4" ht="24" customHeight="1" x14ac:dyDescent="0.25">
      <c r="A7" s="137" t="s">
        <v>501</v>
      </c>
      <c r="B7" s="311">
        <v>43888</v>
      </c>
      <c r="C7" s="137" t="s">
        <v>502</v>
      </c>
      <c r="D7" s="137">
        <v>12</v>
      </c>
    </row>
    <row r="8" spans="1:4" ht="24" customHeight="1" x14ac:dyDescent="0.25">
      <c r="A8" s="137" t="s">
        <v>503</v>
      </c>
      <c r="B8" s="311">
        <v>43966</v>
      </c>
      <c r="C8" s="312" t="s">
        <v>504</v>
      </c>
      <c r="D8" s="137">
        <v>15</v>
      </c>
    </row>
    <row r="9" spans="1:4" ht="18.75" x14ac:dyDescent="0.25">
      <c r="A9" s="265" t="s">
        <v>261</v>
      </c>
      <c r="B9" s="139"/>
      <c r="C9" s="139"/>
      <c r="D9" s="250">
        <f>SUM(D10:D19)</f>
        <v>147</v>
      </c>
    </row>
    <row r="10" spans="1:4" s="246" customFormat="1" ht="31.5" x14ac:dyDescent="0.25">
      <c r="A10" s="313" t="s">
        <v>505</v>
      </c>
      <c r="B10" s="314">
        <v>43842</v>
      </c>
      <c r="C10" s="137" t="s">
        <v>506</v>
      </c>
      <c r="D10" s="277">
        <v>12</v>
      </c>
    </row>
    <row r="11" spans="1:4" s="246" customFormat="1" ht="63" x14ac:dyDescent="0.25">
      <c r="A11" s="276" t="s">
        <v>507</v>
      </c>
      <c r="B11" s="311" t="s">
        <v>508</v>
      </c>
      <c r="C11" s="137" t="s">
        <v>509</v>
      </c>
      <c r="D11" s="277">
        <v>3</v>
      </c>
    </row>
    <row r="12" spans="1:4" s="246" customFormat="1" ht="15.75" x14ac:dyDescent="0.25">
      <c r="A12" s="280" t="s">
        <v>510</v>
      </c>
      <c r="B12" s="315">
        <v>44006</v>
      </c>
      <c r="C12" s="316" t="s">
        <v>511</v>
      </c>
      <c r="D12" s="317">
        <v>12</v>
      </c>
    </row>
    <row r="13" spans="1:4" s="246" customFormat="1" ht="31.5" x14ac:dyDescent="0.25">
      <c r="A13" s="137" t="s">
        <v>512</v>
      </c>
      <c r="B13" s="314">
        <v>43983</v>
      </c>
      <c r="C13" s="318" t="s">
        <v>513</v>
      </c>
      <c r="D13" s="277">
        <v>8</v>
      </c>
    </row>
    <row r="14" spans="1:4" s="246" customFormat="1" ht="31.5" x14ac:dyDescent="0.25">
      <c r="A14" s="276" t="s">
        <v>514</v>
      </c>
      <c r="B14" s="314">
        <v>44041</v>
      </c>
      <c r="C14" s="276" t="s">
        <v>515</v>
      </c>
      <c r="D14" s="277">
        <v>5</v>
      </c>
    </row>
    <row r="15" spans="1:4" s="246" customFormat="1" ht="31.5" x14ac:dyDescent="0.25">
      <c r="A15" s="137" t="s">
        <v>516</v>
      </c>
      <c r="B15" s="319">
        <v>44006</v>
      </c>
      <c r="C15" s="320" t="s">
        <v>517</v>
      </c>
      <c r="D15" s="321">
        <v>70</v>
      </c>
    </row>
    <row r="16" spans="1:4" s="246" customFormat="1" ht="31.5" x14ac:dyDescent="0.25">
      <c r="A16" s="304" t="s">
        <v>518</v>
      </c>
      <c r="B16" s="311">
        <v>44023</v>
      </c>
      <c r="C16" s="318" t="s">
        <v>519</v>
      </c>
      <c r="D16" s="317">
        <v>5</v>
      </c>
    </row>
    <row r="17" spans="1:4" s="246" customFormat="1" ht="47.25" x14ac:dyDescent="0.25">
      <c r="A17" s="304" t="s">
        <v>520</v>
      </c>
      <c r="B17" s="311">
        <v>44065</v>
      </c>
      <c r="C17" s="322" t="s">
        <v>521</v>
      </c>
      <c r="D17" s="137">
        <v>12</v>
      </c>
    </row>
    <row r="18" spans="1:4" s="246" customFormat="1" ht="63" x14ac:dyDescent="0.25">
      <c r="A18" s="137" t="s">
        <v>522</v>
      </c>
      <c r="B18" s="311">
        <v>43929</v>
      </c>
      <c r="C18" s="312" t="s">
        <v>523</v>
      </c>
      <c r="D18" s="137">
        <v>8</v>
      </c>
    </row>
    <row r="19" spans="1:4" s="246" customFormat="1" ht="31.5" x14ac:dyDescent="0.25">
      <c r="A19" s="323" t="s">
        <v>524</v>
      </c>
      <c r="B19" s="324">
        <v>44086</v>
      </c>
      <c r="C19" s="323" t="s">
        <v>525</v>
      </c>
      <c r="D19" s="325">
        <v>12</v>
      </c>
    </row>
    <row r="20" spans="1:4" ht="18.75" x14ac:dyDescent="0.25">
      <c r="A20" s="264" t="s">
        <v>223</v>
      </c>
      <c r="B20" s="139"/>
      <c r="C20" s="139"/>
      <c r="D20" s="250">
        <f>SUM(D21:D56)</f>
        <v>613</v>
      </c>
    </row>
    <row r="21" spans="1:4" ht="39.75" customHeight="1" x14ac:dyDescent="0.25">
      <c r="A21" s="276" t="s">
        <v>526</v>
      </c>
      <c r="B21" s="326">
        <v>43901</v>
      </c>
      <c r="C21" s="327" t="s">
        <v>527</v>
      </c>
      <c r="D21" s="317">
        <v>12</v>
      </c>
    </row>
    <row r="22" spans="1:4" ht="39.75" customHeight="1" x14ac:dyDescent="0.25">
      <c r="A22" s="276" t="s">
        <v>528</v>
      </c>
      <c r="B22" s="326">
        <v>44167</v>
      </c>
      <c r="C22" s="318" t="s">
        <v>517</v>
      </c>
      <c r="D22" s="276">
        <v>12</v>
      </c>
    </row>
    <row r="23" spans="1:4" ht="39.75" customHeight="1" x14ac:dyDescent="0.25">
      <c r="A23" s="276" t="s">
        <v>529</v>
      </c>
      <c r="B23" s="326">
        <v>44173</v>
      </c>
      <c r="C23" s="318" t="s">
        <v>517</v>
      </c>
      <c r="D23" s="276">
        <v>12</v>
      </c>
    </row>
    <row r="24" spans="1:4" ht="39.75" customHeight="1" x14ac:dyDescent="0.25">
      <c r="A24" s="276" t="s">
        <v>530</v>
      </c>
      <c r="B24" s="326">
        <v>44188</v>
      </c>
      <c r="C24" s="318" t="s">
        <v>517</v>
      </c>
      <c r="D24" s="276">
        <v>9</v>
      </c>
    </row>
    <row r="25" spans="1:4" ht="39.75" customHeight="1" x14ac:dyDescent="0.25">
      <c r="A25" s="276" t="s">
        <v>531</v>
      </c>
      <c r="B25" s="328">
        <v>44190</v>
      </c>
      <c r="C25" s="318" t="s">
        <v>517</v>
      </c>
      <c r="D25" s="276">
        <v>9</v>
      </c>
    </row>
    <row r="26" spans="1:4" ht="39.75" customHeight="1" x14ac:dyDescent="0.25">
      <c r="A26" s="276" t="s">
        <v>532</v>
      </c>
      <c r="B26" s="326">
        <v>43853</v>
      </c>
      <c r="C26" s="327" t="s">
        <v>527</v>
      </c>
      <c r="D26" s="276">
        <v>12</v>
      </c>
    </row>
    <row r="27" spans="1:4" ht="39.75" customHeight="1" x14ac:dyDescent="0.25">
      <c r="A27" s="276" t="s">
        <v>533</v>
      </c>
      <c r="B27" s="326">
        <v>43880</v>
      </c>
      <c r="C27" s="327" t="s">
        <v>527</v>
      </c>
      <c r="D27" s="137">
        <v>15</v>
      </c>
    </row>
    <row r="28" spans="1:4" ht="39.75" customHeight="1" x14ac:dyDescent="0.25">
      <c r="A28" s="276" t="s">
        <v>534</v>
      </c>
      <c r="B28" s="326">
        <v>43890</v>
      </c>
      <c r="C28" s="327" t="s">
        <v>535</v>
      </c>
      <c r="D28" s="137">
        <v>54</v>
      </c>
    </row>
    <row r="29" spans="1:4" ht="39.75" customHeight="1" x14ac:dyDescent="0.25">
      <c r="A29" s="276" t="s">
        <v>536</v>
      </c>
      <c r="B29" s="329" t="s">
        <v>537</v>
      </c>
      <c r="C29" s="137" t="s">
        <v>538</v>
      </c>
      <c r="D29" s="276">
        <v>10</v>
      </c>
    </row>
    <row r="30" spans="1:4" ht="39.75" customHeight="1" x14ac:dyDescent="0.25">
      <c r="A30" s="276" t="s">
        <v>539</v>
      </c>
      <c r="B30" s="326">
        <v>43983</v>
      </c>
      <c r="C30" s="312" t="s">
        <v>540</v>
      </c>
      <c r="D30" s="317">
        <v>25</v>
      </c>
    </row>
    <row r="31" spans="1:4" ht="39.75" customHeight="1" x14ac:dyDescent="0.25">
      <c r="A31" s="276" t="s">
        <v>541</v>
      </c>
      <c r="B31" s="326">
        <v>44065</v>
      </c>
      <c r="C31" s="320" t="s">
        <v>517</v>
      </c>
      <c r="D31" s="137">
        <v>23</v>
      </c>
    </row>
    <row r="32" spans="1:4" ht="39.75" customHeight="1" x14ac:dyDescent="0.25">
      <c r="A32" s="276" t="s">
        <v>542</v>
      </c>
      <c r="B32" s="329" t="s">
        <v>543</v>
      </c>
      <c r="C32" s="312" t="s">
        <v>517</v>
      </c>
      <c r="D32" s="276">
        <v>5</v>
      </c>
    </row>
    <row r="33" spans="1:4" ht="68.25" customHeight="1" x14ac:dyDescent="0.25">
      <c r="A33" s="276" t="s">
        <v>544</v>
      </c>
      <c r="B33" s="330" t="s">
        <v>545</v>
      </c>
      <c r="C33" s="312" t="s">
        <v>546</v>
      </c>
      <c r="D33" s="331">
        <v>5</v>
      </c>
    </row>
    <row r="34" spans="1:4" ht="39.75" customHeight="1" x14ac:dyDescent="0.25">
      <c r="A34" s="276" t="s">
        <v>547</v>
      </c>
      <c r="B34" s="332">
        <v>43944</v>
      </c>
      <c r="C34" s="318" t="s">
        <v>517</v>
      </c>
      <c r="D34" s="331">
        <v>6</v>
      </c>
    </row>
    <row r="35" spans="1:4" ht="39.75" customHeight="1" x14ac:dyDescent="0.25">
      <c r="A35" s="276" t="s">
        <v>548</v>
      </c>
      <c r="B35" s="333" t="s">
        <v>549</v>
      </c>
      <c r="C35" s="137" t="s">
        <v>550</v>
      </c>
      <c r="D35" s="321">
        <v>24</v>
      </c>
    </row>
    <row r="36" spans="1:4" ht="39.75" customHeight="1" x14ac:dyDescent="0.25">
      <c r="A36" s="280" t="s">
        <v>551</v>
      </c>
      <c r="B36" s="326">
        <v>43933</v>
      </c>
      <c r="C36" s="334" t="s">
        <v>551</v>
      </c>
      <c r="D36" s="276">
        <v>10</v>
      </c>
    </row>
    <row r="37" spans="1:4" ht="39.75" customHeight="1" x14ac:dyDescent="0.25">
      <c r="A37" s="276" t="s">
        <v>552</v>
      </c>
      <c r="B37" s="332">
        <v>43958</v>
      </c>
      <c r="C37" s="283" t="s">
        <v>553</v>
      </c>
      <c r="D37" s="276">
        <v>5</v>
      </c>
    </row>
    <row r="38" spans="1:4" ht="39.75" customHeight="1" x14ac:dyDescent="0.25">
      <c r="A38" s="276" t="s">
        <v>554</v>
      </c>
      <c r="B38" s="332">
        <v>43959</v>
      </c>
      <c r="C38" s="335" t="s">
        <v>511</v>
      </c>
      <c r="D38" s="317">
        <v>10</v>
      </c>
    </row>
    <row r="39" spans="1:4" ht="39.75" customHeight="1" x14ac:dyDescent="0.25">
      <c r="A39" s="336" t="s">
        <v>555</v>
      </c>
      <c r="B39" s="311" t="s">
        <v>556</v>
      </c>
      <c r="C39" s="137" t="s">
        <v>557</v>
      </c>
      <c r="D39" s="331">
        <v>24</v>
      </c>
    </row>
    <row r="40" spans="1:4" ht="39.75" customHeight="1" x14ac:dyDescent="0.25">
      <c r="A40" s="280" t="s">
        <v>558</v>
      </c>
      <c r="B40" s="324">
        <v>43958</v>
      </c>
      <c r="C40" s="312" t="s">
        <v>559</v>
      </c>
      <c r="D40" s="325">
        <v>38</v>
      </c>
    </row>
    <row r="41" spans="1:4" ht="39.75" customHeight="1" x14ac:dyDescent="0.25">
      <c r="A41" s="276" t="s">
        <v>560</v>
      </c>
      <c r="B41" s="337">
        <v>43958</v>
      </c>
      <c r="C41" s="338" t="s">
        <v>561</v>
      </c>
      <c r="D41" s="317">
        <v>15</v>
      </c>
    </row>
    <row r="42" spans="1:4" ht="39.75" customHeight="1" x14ac:dyDescent="0.25">
      <c r="A42" s="276" t="s">
        <v>562</v>
      </c>
      <c r="B42" s="337">
        <v>43971</v>
      </c>
      <c r="C42" s="339" t="s">
        <v>563</v>
      </c>
      <c r="D42" s="317">
        <v>12</v>
      </c>
    </row>
    <row r="43" spans="1:4" ht="39.75" customHeight="1" x14ac:dyDescent="0.25">
      <c r="A43" s="137" t="s">
        <v>564</v>
      </c>
      <c r="B43" s="311">
        <v>43959</v>
      </c>
      <c r="C43" s="137" t="s">
        <v>565</v>
      </c>
      <c r="D43" s="277">
        <v>40</v>
      </c>
    </row>
    <row r="44" spans="1:4" ht="39.75" customHeight="1" x14ac:dyDescent="0.25">
      <c r="A44" s="340" t="s">
        <v>566</v>
      </c>
      <c r="B44" s="337">
        <v>43976</v>
      </c>
      <c r="C44" s="312" t="s">
        <v>567</v>
      </c>
      <c r="D44" s="331">
        <v>15</v>
      </c>
    </row>
    <row r="45" spans="1:4" ht="39.75" customHeight="1" x14ac:dyDescent="0.25">
      <c r="A45" s="340" t="s">
        <v>568</v>
      </c>
      <c r="B45" s="337">
        <v>43994</v>
      </c>
      <c r="C45" s="318" t="s">
        <v>569</v>
      </c>
      <c r="D45" s="331">
        <v>25</v>
      </c>
    </row>
    <row r="46" spans="1:4" ht="39.75" customHeight="1" x14ac:dyDescent="0.25">
      <c r="A46" s="340" t="s">
        <v>570</v>
      </c>
      <c r="B46" s="331" t="s">
        <v>571</v>
      </c>
      <c r="C46" s="341" t="s">
        <v>572</v>
      </c>
      <c r="D46" s="331">
        <v>23</v>
      </c>
    </row>
    <row r="47" spans="1:4" ht="39.75" customHeight="1" x14ac:dyDescent="0.25">
      <c r="A47" s="276" t="s">
        <v>573</v>
      </c>
      <c r="B47" s="337">
        <v>44086</v>
      </c>
      <c r="C47" s="312" t="s">
        <v>574</v>
      </c>
      <c r="D47" s="137">
        <v>9</v>
      </c>
    </row>
    <row r="48" spans="1:4" ht="39.75" customHeight="1" x14ac:dyDescent="0.25">
      <c r="A48" s="336" t="s">
        <v>575</v>
      </c>
      <c r="B48" s="337">
        <v>44116</v>
      </c>
      <c r="C48" s="312" t="s">
        <v>576</v>
      </c>
      <c r="D48" s="137">
        <v>12</v>
      </c>
    </row>
    <row r="49" spans="1:4" ht="39.75" customHeight="1" x14ac:dyDescent="0.25">
      <c r="A49" s="276" t="s">
        <v>577</v>
      </c>
      <c r="B49" s="314">
        <v>44140</v>
      </c>
      <c r="C49" s="318" t="s">
        <v>517</v>
      </c>
      <c r="D49" s="276">
        <v>5</v>
      </c>
    </row>
    <row r="50" spans="1:4" ht="39.75" customHeight="1" x14ac:dyDescent="0.25">
      <c r="A50" s="276" t="s">
        <v>578</v>
      </c>
      <c r="B50" s="276" t="s">
        <v>579</v>
      </c>
      <c r="C50" s="318" t="s">
        <v>517</v>
      </c>
      <c r="D50" s="276">
        <v>35</v>
      </c>
    </row>
    <row r="51" spans="1:4" ht="39.75" customHeight="1" x14ac:dyDescent="0.25">
      <c r="A51" s="276" t="s">
        <v>580</v>
      </c>
      <c r="B51" s="326">
        <v>43978</v>
      </c>
      <c r="C51" s="318" t="s">
        <v>517</v>
      </c>
      <c r="D51" s="317">
        <v>15</v>
      </c>
    </row>
    <row r="52" spans="1:4" ht="39.75" customHeight="1" x14ac:dyDescent="0.25">
      <c r="A52" s="336" t="s">
        <v>581</v>
      </c>
      <c r="B52" s="314">
        <v>44112</v>
      </c>
      <c r="C52" s="323" t="s">
        <v>582</v>
      </c>
      <c r="D52" s="317">
        <v>8</v>
      </c>
    </row>
    <row r="53" spans="1:4" ht="39.75" customHeight="1" x14ac:dyDescent="0.25">
      <c r="A53" s="137" t="s">
        <v>583</v>
      </c>
      <c r="B53" s="314">
        <v>44167</v>
      </c>
      <c r="C53" s="280" t="s">
        <v>584</v>
      </c>
      <c r="D53" s="276">
        <v>15</v>
      </c>
    </row>
    <row r="54" spans="1:4" ht="39.75" customHeight="1" x14ac:dyDescent="0.25">
      <c r="A54" s="276" t="s">
        <v>585</v>
      </c>
      <c r="B54" s="329" t="s">
        <v>586</v>
      </c>
      <c r="C54" s="280" t="s">
        <v>587</v>
      </c>
      <c r="D54" s="276">
        <v>25</v>
      </c>
    </row>
    <row r="55" spans="1:4" ht="39.75" customHeight="1" x14ac:dyDescent="0.25">
      <c r="A55" s="313" t="s">
        <v>588</v>
      </c>
      <c r="B55" s="276" t="s">
        <v>589</v>
      </c>
      <c r="C55" s="318" t="s">
        <v>517</v>
      </c>
      <c r="D55" s="276">
        <v>32</v>
      </c>
    </row>
    <row r="56" spans="1:4" ht="39.75" customHeight="1" x14ac:dyDescent="0.25">
      <c r="A56" s="340" t="s">
        <v>590</v>
      </c>
      <c r="B56" s="314" t="s">
        <v>591</v>
      </c>
      <c r="C56" s="280" t="s">
        <v>584</v>
      </c>
      <c r="D56" s="276">
        <v>7</v>
      </c>
    </row>
    <row r="57" spans="1:4" ht="18.75" x14ac:dyDescent="0.25">
      <c r="A57" s="142" t="s">
        <v>124</v>
      </c>
      <c r="B57" s="199"/>
      <c r="C57" s="200"/>
      <c r="D57" s="251">
        <f>SUM(D58:D70)</f>
        <v>221</v>
      </c>
    </row>
    <row r="58" spans="1:4" ht="31.5" x14ac:dyDescent="0.25">
      <c r="A58" s="276" t="s">
        <v>592</v>
      </c>
      <c r="B58" s="324" t="s">
        <v>593</v>
      </c>
      <c r="C58" s="342" t="s">
        <v>517</v>
      </c>
      <c r="D58" s="343">
        <v>32</v>
      </c>
    </row>
    <row r="59" spans="1:4" ht="47.25" x14ac:dyDescent="0.25">
      <c r="A59" s="276" t="s">
        <v>594</v>
      </c>
      <c r="B59" s="314" t="s">
        <v>595</v>
      </c>
      <c r="C59" s="280" t="s">
        <v>596</v>
      </c>
      <c r="D59" s="279">
        <v>3</v>
      </c>
    </row>
    <row r="60" spans="1:4" ht="31.5" x14ac:dyDescent="0.25">
      <c r="A60" s="276" t="s">
        <v>320</v>
      </c>
      <c r="B60" s="314">
        <v>43912</v>
      </c>
      <c r="C60" s="280" t="s">
        <v>596</v>
      </c>
      <c r="D60" s="279">
        <v>18</v>
      </c>
    </row>
    <row r="61" spans="1:4" ht="47.25" x14ac:dyDescent="0.25">
      <c r="A61" s="276" t="s">
        <v>597</v>
      </c>
      <c r="B61" s="314">
        <v>43960</v>
      </c>
      <c r="C61" s="312" t="s">
        <v>598</v>
      </c>
      <c r="D61" s="325">
        <v>12</v>
      </c>
    </row>
    <row r="62" spans="1:4" ht="31.5" x14ac:dyDescent="0.25">
      <c r="A62" s="276" t="s">
        <v>599</v>
      </c>
      <c r="B62" s="326">
        <v>44005</v>
      </c>
      <c r="C62" s="276" t="s">
        <v>600</v>
      </c>
      <c r="D62" s="279">
        <v>5</v>
      </c>
    </row>
    <row r="63" spans="1:4" ht="63" x14ac:dyDescent="0.25">
      <c r="A63" s="276" t="s">
        <v>601</v>
      </c>
      <c r="B63" s="326" t="s">
        <v>602</v>
      </c>
      <c r="C63" s="312" t="s">
        <v>517</v>
      </c>
      <c r="D63" s="317">
        <v>17</v>
      </c>
    </row>
    <row r="64" spans="1:4" ht="31.5" x14ac:dyDescent="0.25">
      <c r="A64" s="276" t="s">
        <v>603</v>
      </c>
      <c r="B64" s="314">
        <v>44111</v>
      </c>
      <c r="C64" s="276" t="s">
        <v>604</v>
      </c>
      <c r="D64" s="279">
        <v>28</v>
      </c>
    </row>
    <row r="65" spans="1:4" ht="78.75" x14ac:dyDescent="0.25">
      <c r="A65" s="276" t="s">
        <v>605</v>
      </c>
      <c r="B65" s="337">
        <v>44004</v>
      </c>
      <c r="C65" s="341" t="s">
        <v>606</v>
      </c>
      <c r="D65" s="331">
        <v>23</v>
      </c>
    </row>
    <row r="66" spans="1:4" ht="31.5" x14ac:dyDescent="0.25">
      <c r="A66" s="137" t="s">
        <v>607</v>
      </c>
      <c r="B66" s="314">
        <v>43896</v>
      </c>
      <c r="C66" s="280" t="s">
        <v>608</v>
      </c>
      <c r="D66" s="279">
        <v>5</v>
      </c>
    </row>
    <row r="67" spans="1:4" ht="47.25" x14ac:dyDescent="0.25">
      <c r="A67" s="280" t="s">
        <v>609</v>
      </c>
      <c r="B67" s="311">
        <v>44105</v>
      </c>
      <c r="C67" s="276" t="s">
        <v>610</v>
      </c>
      <c r="D67" s="279">
        <v>8</v>
      </c>
    </row>
    <row r="68" spans="1:4" ht="47.25" x14ac:dyDescent="0.25">
      <c r="A68" s="137" t="s">
        <v>611</v>
      </c>
      <c r="B68" s="311" t="s">
        <v>612</v>
      </c>
      <c r="C68" s="344" t="s">
        <v>613</v>
      </c>
      <c r="D68" s="317">
        <v>23</v>
      </c>
    </row>
    <row r="69" spans="1:4" ht="63" x14ac:dyDescent="0.25">
      <c r="A69" s="280" t="s">
        <v>614</v>
      </c>
      <c r="B69" s="311" t="s">
        <v>615</v>
      </c>
      <c r="C69" s="137" t="s">
        <v>616</v>
      </c>
      <c r="D69" s="276">
        <v>32</v>
      </c>
    </row>
    <row r="70" spans="1:4" ht="15.75" x14ac:dyDescent="0.25">
      <c r="A70" s="345" t="s">
        <v>617</v>
      </c>
      <c r="B70" s="279" t="s">
        <v>618</v>
      </c>
      <c r="C70" s="346" t="s">
        <v>517</v>
      </c>
      <c r="D70" s="346">
        <v>15</v>
      </c>
    </row>
    <row r="71" spans="1:4" ht="18.75" x14ac:dyDescent="0.25">
      <c r="A71" s="142" t="s">
        <v>237</v>
      </c>
      <c r="B71" s="141"/>
      <c r="C71" s="140"/>
      <c r="D71" s="251">
        <f>SUM(D72:D80)</f>
        <v>64</v>
      </c>
    </row>
    <row r="72" spans="1:4" ht="36.75" customHeight="1" x14ac:dyDescent="0.25">
      <c r="A72" s="276" t="s">
        <v>619</v>
      </c>
      <c r="B72" s="279" t="s">
        <v>620</v>
      </c>
      <c r="C72" s="279" t="s">
        <v>437</v>
      </c>
      <c r="D72" s="277">
        <v>22</v>
      </c>
    </row>
    <row r="73" spans="1:4" ht="36.75" customHeight="1" x14ac:dyDescent="0.25">
      <c r="A73" s="137" t="s">
        <v>621</v>
      </c>
      <c r="B73" s="347">
        <v>43929</v>
      </c>
      <c r="C73" s="280" t="s">
        <v>622</v>
      </c>
      <c r="D73" s="348">
        <v>1</v>
      </c>
    </row>
    <row r="74" spans="1:4" ht="36.75" customHeight="1" x14ac:dyDescent="0.25">
      <c r="A74" s="348" t="s">
        <v>623</v>
      </c>
      <c r="B74" s="311">
        <v>44088</v>
      </c>
      <c r="C74" s="322" t="s">
        <v>624</v>
      </c>
      <c r="D74" s="137">
        <v>1</v>
      </c>
    </row>
    <row r="75" spans="1:4" ht="36.75" customHeight="1" x14ac:dyDescent="0.25">
      <c r="A75" s="280" t="s">
        <v>625</v>
      </c>
      <c r="B75" s="311">
        <v>44096</v>
      </c>
      <c r="C75" s="318" t="s">
        <v>626</v>
      </c>
      <c r="D75" s="137">
        <v>1</v>
      </c>
    </row>
    <row r="76" spans="1:4" ht="36.75" customHeight="1" x14ac:dyDescent="0.25">
      <c r="A76" s="280" t="s">
        <v>627</v>
      </c>
      <c r="B76" s="314">
        <v>44119</v>
      </c>
      <c r="C76" s="137" t="s">
        <v>378</v>
      </c>
      <c r="D76" s="279">
        <v>1</v>
      </c>
    </row>
    <row r="77" spans="1:4" ht="36.75" customHeight="1" x14ac:dyDescent="0.25">
      <c r="A77" s="137" t="s">
        <v>628</v>
      </c>
      <c r="B77" s="311" t="s">
        <v>629</v>
      </c>
      <c r="C77" s="137" t="s">
        <v>630</v>
      </c>
      <c r="D77" s="276">
        <v>15</v>
      </c>
    </row>
    <row r="78" spans="1:4" ht="36.75" customHeight="1" x14ac:dyDescent="0.25">
      <c r="A78" s="304" t="s">
        <v>631</v>
      </c>
      <c r="B78" s="311" t="s">
        <v>632</v>
      </c>
      <c r="C78" s="304" t="s">
        <v>633</v>
      </c>
      <c r="D78" s="137">
        <v>15</v>
      </c>
    </row>
    <row r="79" spans="1:4" ht="36.75" customHeight="1" x14ac:dyDescent="0.25">
      <c r="A79" s="137" t="s">
        <v>634</v>
      </c>
      <c r="B79" s="314" t="s">
        <v>635</v>
      </c>
      <c r="C79" s="312" t="s">
        <v>636</v>
      </c>
      <c r="D79" s="137">
        <v>2</v>
      </c>
    </row>
    <row r="80" spans="1:4" ht="36.75" customHeight="1" x14ac:dyDescent="0.25">
      <c r="A80" s="349" t="s">
        <v>637</v>
      </c>
      <c r="B80" s="347" t="s">
        <v>638</v>
      </c>
      <c r="C80" s="350" t="s">
        <v>273</v>
      </c>
      <c r="D80" s="351">
        <v>6</v>
      </c>
    </row>
    <row r="81" spans="1:4" ht="18.75" x14ac:dyDescent="0.25">
      <c r="A81" s="142" t="s">
        <v>238</v>
      </c>
      <c r="B81" s="141"/>
      <c r="C81" s="140"/>
      <c r="D81" s="251">
        <f>SUM(D82:D86)</f>
        <v>42</v>
      </c>
    </row>
    <row r="82" spans="1:4" ht="47.25" x14ac:dyDescent="0.25">
      <c r="A82" s="280" t="s">
        <v>639</v>
      </c>
      <c r="B82" s="311" t="s">
        <v>640</v>
      </c>
      <c r="C82" s="318" t="s">
        <v>641</v>
      </c>
      <c r="D82" s="137">
        <v>16</v>
      </c>
    </row>
    <row r="83" spans="1:4" ht="47.25" x14ac:dyDescent="0.25">
      <c r="A83" s="137" t="s">
        <v>642</v>
      </c>
      <c r="B83" s="311">
        <v>44082</v>
      </c>
      <c r="C83" s="318" t="s">
        <v>643</v>
      </c>
      <c r="D83" s="137">
        <v>8</v>
      </c>
    </row>
    <row r="84" spans="1:4" ht="31.5" x14ac:dyDescent="0.25">
      <c r="A84" s="350" t="s">
        <v>644</v>
      </c>
      <c r="B84" s="311">
        <v>44084</v>
      </c>
      <c r="C84" s="304" t="s">
        <v>645</v>
      </c>
      <c r="D84" s="137">
        <v>5</v>
      </c>
    </row>
    <row r="85" spans="1:4" ht="47.25" x14ac:dyDescent="0.25">
      <c r="A85" s="276" t="s">
        <v>646</v>
      </c>
      <c r="B85" s="311">
        <v>44112</v>
      </c>
      <c r="C85" s="318" t="s">
        <v>647</v>
      </c>
      <c r="D85" s="276">
        <v>1</v>
      </c>
    </row>
    <row r="86" spans="1:4" ht="63" x14ac:dyDescent="0.25">
      <c r="A86" s="137" t="s">
        <v>648</v>
      </c>
      <c r="B86" s="311">
        <v>44120</v>
      </c>
      <c r="C86" s="137" t="s">
        <v>378</v>
      </c>
      <c r="D86" s="279">
        <v>12</v>
      </c>
    </row>
    <row r="87" spans="1:4" ht="18.75" x14ac:dyDescent="0.25">
      <c r="A87" s="142" t="s">
        <v>234</v>
      </c>
      <c r="B87" s="141"/>
      <c r="C87" s="140"/>
      <c r="D87" s="251">
        <f>SUM(D88:D101)</f>
        <v>132</v>
      </c>
    </row>
    <row r="88" spans="1:4" s="246" customFormat="1" ht="31.5" x14ac:dyDescent="0.25">
      <c r="A88" s="276" t="s">
        <v>649</v>
      </c>
      <c r="B88" s="314" t="s">
        <v>650</v>
      </c>
      <c r="C88" s="352" t="s">
        <v>279</v>
      </c>
      <c r="D88" s="276">
        <v>21</v>
      </c>
    </row>
    <row r="89" spans="1:4" s="246" customFormat="1" ht="31.5" x14ac:dyDescent="0.25">
      <c r="A89" s="137" t="s">
        <v>651</v>
      </c>
      <c r="B89" s="311">
        <v>43959</v>
      </c>
      <c r="C89" s="318" t="s">
        <v>652</v>
      </c>
      <c r="D89" s="346">
        <v>5</v>
      </c>
    </row>
    <row r="90" spans="1:4" s="246" customFormat="1" ht="31.5" x14ac:dyDescent="0.25">
      <c r="A90" s="280" t="s">
        <v>653</v>
      </c>
      <c r="B90" s="311" t="s">
        <v>654</v>
      </c>
      <c r="C90" s="318" t="s">
        <v>517</v>
      </c>
      <c r="D90" s="346">
        <v>15</v>
      </c>
    </row>
    <row r="91" spans="1:4" s="246" customFormat="1" ht="15.75" x14ac:dyDescent="0.25">
      <c r="A91" s="304" t="s">
        <v>655</v>
      </c>
      <c r="B91" s="311">
        <v>43960</v>
      </c>
      <c r="C91" s="312" t="s">
        <v>517</v>
      </c>
      <c r="D91" s="321">
        <v>18</v>
      </c>
    </row>
    <row r="92" spans="1:4" s="246" customFormat="1" ht="15.75" x14ac:dyDescent="0.25">
      <c r="A92" s="137" t="s">
        <v>656</v>
      </c>
      <c r="B92" s="311" t="s">
        <v>657</v>
      </c>
      <c r="C92" s="318" t="s">
        <v>517</v>
      </c>
      <c r="D92" s="277">
        <v>13</v>
      </c>
    </row>
    <row r="93" spans="1:4" s="246" customFormat="1" ht="63" x14ac:dyDescent="0.25">
      <c r="A93" s="340" t="s">
        <v>658</v>
      </c>
      <c r="B93" s="353">
        <v>43960</v>
      </c>
      <c r="C93" s="338" t="s">
        <v>659</v>
      </c>
      <c r="D93" s="313">
        <v>25</v>
      </c>
    </row>
    <row r="94" spans="1:4" s="246" customFormat="1" ht="31.5" x14ac:dyDescent="0.25">
      <c r="A94" s="340" t="s">
        <v>660</v>
      </c>
      <c r="B94" s="354">
        <v>43994</v>
      </c>
      <c r="C94" s="349" t="s">
        <v>661</v>
      </c>
      <c r="D94" s="137">
        <v>6</v>
      </c>
    </row>
    <row r="95" spans="1:4" s="246" customFormat="1" ht="31.5" x14ac:dyDescent="0.25">
      <c r="A95" s="280" t="s">
        <v>662</v>
      </c>
      <c r="B95" s="311">
        <v>43994</v>
      </c>
      <c r="C95" s="318" t="s">
        <v>513</v>
      </c>
      <c r="D95" s="137">
        <v>8</v>
      </c>
    </row>
    <row r="96" spans="1:4" s="246" customFormat="1" ht="78.75" x14ac:dyDescent="0.25">
      <c r="A96" s="280" t="s">
        <v>663</v>
      </c>
      <c r="B96" s="311">
        <v>44004</v>
      </c>
      <c r="C96" s="318" t="s">
        <v>513</v>
      </c>
      <c r="D96" s="277">
        <v>2</v>
      </c>
    </row>
    <row r="97" spans="1:4" s="246" customFormat="1" ht="31.5" x14ac:dyDescent="0.25">
      <c r="A97" s="137" t="s">
        <v>664</v>
      </c>
      <c r="B97" s="311">
        <v>44005</v>
      </c>
      <c r="C97" s="318" t="s">
        <v>513</v>
      </c>
      <c r="D97" s="137">
        <v>2</v>
      </c>
    </row>
    <row r="98" spans="1:4" s="246" customFormat="1" ht="31.5" x14ac:dyDescent="0.25">
      <c r="A98" s="137" t="s">
        <v>665</v>
      </c>
      <c r="B98" s="311">
        <v>43994</v>
      </c>
      <c r="C98" s="318" t="s">
        <v>513</v>
      </c>
      <c r="D98" s="137">
        <v>4</v>
      </c>
    </row>
    <row r="99" spans="1:4" s="246" customFormat="1" ht="15.75" x14ac:dyDescent="0.25">
      <c r="A99" s="137" t="s">
        <v>666</v>
      </c>
      <c r="B99" s="311" t="s">
        <v>667</v>
      </c>
      <c r="C99" s="137" t="s">
        <v>613</v>
      </c>
      <c r="D99" s="137">
        <v>2</v>
      </c>
    </row>
    <row r="100" spans="1:4" s="246" customFormat="1" ht="31.5" x14ac:dyDescent="0.25">
      <c r="A100" s="304" t="s">
        <v>668</v>
      </c>
      <c r="B100" s="311">
        <v>44053</v>
      </c>
      <c r="C100" s="304" t="s">
        <v>669</v>
      </c>
      <c r="D100" s="137">
        <v>5</v>
      </c>
    </row>
    <row r="101" spans="1:4" s="246" customFormat="1" ht="47.25" x14ac:dyDescent="0.25">
      <c r="A101" s="137" t="s">
        <v>670</v>
      </c>
      <c r="B101" s="319">
        <v>44064</v>
      </c>
      <c r="C101" s="339" t="s">
        <v>671</v>
      </c>
      <c r="D101" s="137">
        <v>6</v>
      </c>
    </row>
    <row r="102" spans="1:4" ht="18.75" x14ac:dyDescent="0.25">
      <c r="A102" s="142" t="s">
        <v>235</v>
      </c>
      <c r="B102" s="141"/>
      <c r="C102" s="140"/>
      <c r="D102" s="251">
        <f>D103+D104+D105+D106+D107+D108+D109+D110+D111+D112+D113+D114+D115+D116+D117+D118+D119+D120</f>
        <v>0</v>
      </c>
    </row>
    <row r="103" spans="1:4" ht="15.75" x14ac:dyDescent="0.25">
      <c r="A103" s="164"/>
      <c r="B103" s="169"/>
      <c r="C103" s="164"/>
      <c r="D103" s="198">
        <v>0</v>
      </c>
    </row>
    <row r="104" spans="1:4" ht="15.75" x14ac:dyDescent="0.25">
      <c r="A104" s="164"/>
      <c r="B104" s="164"/>
      <c r="C104" s="164"/>
      <c r="D104" s="198">
        <v>0</v>
      </c>
    </row>
    <row r="105" spans="1:4" ht="15.75" x14ac:dyDescent="0.25">
      <c r="A105" s="170"/>
      <c r="B105" s="170"/>
      <c r="C105" s="170"/>
      <c r="D105" s="198">
        <v>0</v>
      </c>
    </row>
    <row r="106" spans="1:4" ht="15.75" x14ac:dyDescent="0.25">
      <c r="A106" s="170"/>
      <c r="B106" s="170"/>
      <c r="C106" s="170"/>
      <c r="D106" s="198">
        <v>0</v>
      </c>
    </row>
    <row r="107" spans="1:4" ht="15.75" x14ac:dyDescent="0.25">
      <c r="A107" s="170"/>
      <c r="B107" s="170"/>
      <c r="C107" s="170"/>
      <c r="D107" s="198">
        <v>0</v>
      </c>
    </row>
    <row r="108" spans="1:4" ht="15.75" x14ac:dyDescent="0.25">
      <c r="A108" s="170"/>
      <c r="B108" s="170"/>
      <c r="C108" s="170"/>
      <c r="D108" s="198">
        <v>0</v>
      </c>
    </row>
    <row r="109" spans="1:4" ht="15.75" x14ac:dyDescent="0.25">
      <c r="A109" s="170"/>
      <c r="B109" s="169"/>
      <c r="C109" s="170"/>
      <c r="D109" s="198">
        <v>0</v>
      </c>
    </row>
    <row r="110" spans="1:4" ht="15.75" x14ac:dyDescent="0.25">
      <c r="A110" s="164"/>
      <c r="B110" s="164"/>
      <c r="C110" s="174"/>
      <c r="D110" s="198">
        <v>0</v>
      </c>
    </row>
    <row r="111" spans="1:4" ht="15.75" x14ac:dyDescent="0.25">
      <c r="A111" s="170"/>
      <c r="B111" s="170"/>
      <c r="C111" s="170"/>
      <c r="D111" s="198">
        <v>0</v>
      </c>
    </row>
    <row r="112" spans="1:4" ht="15.75" x14ac:dyDescent="0.25">
      <c r="A112" s="164"/>
      <c r="B112" s="169"/>
      <c r="C112" s="164"/>
      <c r="D112" s="197">
        <v>0</v>
      </c>
    </row>
    <row r="113" spans="1:4" ht="15.75" x14ac:dyDescent="0.25">
      <c r="A113" s="170"/>
      <c r="B113" s="170"/>
      <c r="C113" s="170"/>
      <c r="D113" s="197">
        <v>0</v>
      </c>
    </row>
    <row r="114" spans="1:4" ht="15.75" x14ac:dyDescent="0.25">
      <c r="A114" s="164"/>
      <c r="B114" s="169"/>
      <c r="C114" s="164"/>
      <c r="D114" s="197">
        <v>0</v>
      </c>
    </row>
    <row r="115" spans="1:4" ht="15.75" x14ac:dyDescent="0.25">
      <c r="A115" s="170"/>
      <c r="B115" s="170"/>
      <c r="C115" s="170"/>
      <c r="D115" s="197">
        <v>0</v>
      </c>
    </row>
    <row r="116" spans="1:4" ht="15.75" x14ac:dyDescent="0.25">
      <c r="A116" s="170"/>
      <c r="B116" s="180"/>
      <c r="C116" s="170"/>
      <c r="D116" s="197">
        <v>0</v>
      </c>
    </row>
    <row r="117" spans="1:4" ht="15.75" x14ac:dyDescent="0.25">
      <c r="A117" s="170"/>
      <c r="B117" s="170"/>
      <c r="C117" s="170"/>
      <c r="D117" s="197">
        <v>0</v>
      </c>
    </row>
    <row r="118" spans="1:4" ht="15.75" x14ac:dyDescent="0.25">
      <c r="A118" s="164"/>
      <c r="B118" s="169"/>
      <c r="C118" s="164"/>
      <c r="D118" s="197">
        <v>0</v>
      </c>
    </row>
    <row r="119" spans="1:4" ht="15.75" x14ac:dyDescent="0.25">
      <c r="A119" s="164"/>
      <c r="B119" s="169"/>
      <c r="C119" s="164"/>
      <c r="D119" s="197">
        <v>0</v>
      </c>
    </row>
    <row r="120" spans="1:4" ht="15.75" x14ac:dyDescent="0.25">
      <c r="A120" s="164"/>
      <c r="B120" s="169"/>
      <c r="C120" s="164"/>
      <c r="D120" s="197">
        <v>0</v>
      </c>
    </row>
  </sheetData>
  <sheetProtection selectLockedCells="1" selectUnlockedCells="1"/>
  <hyperlinks>
    <hyperlink ref="C8" r:id="rId1"/>
    <hyperlink ref="C17" r:id="rId2"/>
    <hyperlink ref="C13" r:id="rId3"/>
    <hyperlink ref="C16" r:id="rId4" display="https://vk.com/eco_nsk_mayk?w=wall-181619745_316%2Fall"/>
    <hyperlink ref="C18" r:id="rId5"/>
    <hyperlink ref="C15" r:id="rId6"/>
    <hyperlink ref="C33" r:id="rId7"/>
    <hyperlink ref="C40" r:id="rId8"/>
    <hyperlink ref="C51" r:id="rId9"/>
    <hyperlink ref="C30" r:id="rId10"/>
    <hyperlink ref="C31" r:id="rId11"/>
    <hyperlink ref="C47" r:id="rId12"/>
    <hyperlink ref="C34" r:id="rId13"/>
    <hyperlink ref="C38" r:id="rId14"/>
    <hyperlink ref="C42" r:id="rId15"/>
    <hyperlink ref="C49" r:id="rId16"/>
    <hyperlink ref="C22:C25" r:id="rId17" display="https://vk.com/levoberege"/>
    <hyperlink ref="C50" r:id="rId18"/>
    <hyperlink ref="C55" r:id="rId19"/>
    <hyperlink ref="C65" r:id="rId20"/>
    <hyperlink ref="C63" r:id="rId21"/>
    <hyperlink ref="C61" r:id="rId22"/>
    <hyperlink ref="C58" r:id="rId23"/>
    <hyperlink ref="C74" r:id="rId24"/>
    <hyperlink ref="C75" r:id="rId25"/>
    <hyperlink ref="C92" r:id="rId26"/>
    <hyperlink ref="C89" r:id="rId27"/>
    <hyperlink ref="C90" r:id="rId28"/>
    <hyperlink ref="C93" r:id="rId29"/>
    <hyperlink ref="C95" r:id="rId30"/>
    <hyperlink ref="C96" r:id="rId31"/>
    <hyperlink ref="C98" r:id="rId32"/>
    <hyperlink ref="C91" r:id="rId33"/>
  </hyperlinks>
  <pageMargins left="0.7" right="0.7" top="0.75" bottom="0.75" header="0.3" footer="0.3"/>
  <pageSetup paperSize="9" scale="95" orientation="landscape" r:id="rId3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FFFF"/>
  </sheetPr>
  <dimension ref="A1:Q179"/>
  <sheetViews>
    <sheetView view="pageBreakPreview" topLeftCell="A46" zoomScaleNormal="80" zoomScaleSheetLayoutView="100" workbookViewId="0">
      <selection activeCell="B97" sqref="B97:L98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434" t="s">
        <v>101</v>
      </c>
      <c r="B1" s="434"/>
      <c r="C1" s="434"/>
      <c r="D1" s="434"/>
      <c r="E1" s="434"/>
      <c r="F1" s="434"/>
      <c r="G1" s="434"/>
      <c r="H1" s="434"/>
      <c r="I1" s="434"/>
      <c r="J1" s="434"/>
      <c r="K1" s="212"/>
      <c r="L1" s="212"/>
    </row>
    <row r="2" spans="1:12" s="5" customFormat="1" ht="37.5" customHeight="1" x14ac:dyDescent="0.25">
      <c r="A2" s="436" t="s">
        <v>62</v>
      </c>
      <c r="B2" s="416" t="s">
        <v>55</v>
      </c>
      <c r="C2" s="416" t="s">
        <v>56</v>
      </c>
      <c r="D2" s="416"/>
      <c r="E2" s="416" t="s">
        <v>57</v>
      </c>
      <c r="F2" s="416" t="s">
        <v>58</v>
      </c>
      <c r="G2" s="416" t="s">
        <v>63</v>
      </c>
      <c r="H2" s="416"/>
      <c r="I2" s="416"/>
      <c r="J2" s="416" t="s">
        <v>64</v>
      </c>
      <c r="K2" s="416" t="s">
        <v>229</v>
      </c>
      <c r="L2" s="416" t="s">
        <v>217</v>
      </c>
    </row>
    <row r="3" spans="1:12" s="5" customFormat="1" ht="57.75" customHeight="1" x14ac:dyDescent="0.25">
      <c r="A3" s="436"/>
      <c r="B3" s="416"/>
      <c r="C3" s="231" t="s">
        <v>59</v>
      </c>
      <c r="D3" s="231" t="s">
        <v>90</v>
      </c>
      <c r="E3" s="416"/>
      <c r="F3" s="416"/>
      <c r="G3" s="231" t="s">
        <v>65</v>
      </c>
      <c r="H3" s="231" t="s">
        <v>228</v>
      </c>
      <c r="I3" s="231" t="s">
        <v>66</v>
      </c>
      <c r="J3" s="416"/>
      <c r="K3" s="416"/>
      <c r="L3" s="416"/>
    </row>
    <row r="4" spans="1:12" s="5" customFormat="1" ht="75" customHeight="1" x14ac:dyDescent="0.25">
      <c r="A4" s="60" t="s">
        <v>67</v>
      </c>
      <c r="B4" s="100" t="s">
        <v>60</v>
      </c>
      <c r="C4" s="100">
        <f>SUM(C5,C12,C21)</f>
        <v>6</v>
      </c>
      <c r="D4" s="100">
        <f>SUM(D5,D12,D21)</f>
        <v>6</v>
      </c>
      <c r="E4" s="100"/>
      <c r="F4" s="100"/>
      <c r="G4" s="100">
        <f t="shared" ref="G4:L4" si="0">SUM(G5,G12,G21)</f>
        <v>46</v>
      </c>
      <c r="H4" s="100">
        <f t="shared" si="0"/>
        <v>9</v>
      </c>
      <c r="I4" s="100">
        <f t="shared" si="0"/>
        <v>7699</v>
      </c>
      <c r="J4" s="100">
        <f t="shared" si="0"/>
        <v>1</v>
      </c>
      <c r="K4" s="100">
        <f t="shared" si="0"/>
        <v>0</v>
      </c>
      <c r="L4" s="100">
        <f t="shared" si="0"/>
        <v>28670</v>
      </c>
    </row>
    <row r="5" spans="1:12" s="5" customFormat="1" ht="21.6" customHeight="1" x14ac:dyDescent="0.25">
      <c r="A5" s="59"/>
      <c r="B5" s="129" t="s">
        <v>230</v>
      </c>
      <c r="C5" s="252">
        <f>SUM(C6:C11)</f>
        <v>0</v>
      </c>
      <c r="D5" s="252">
        <v>0</v>
      </c>
      <c r="E5" s="237"/>
      <c r="F5" s="131"/>
      <c r="G5" s="252">
        <f t="shared" ref="G5:L5" si="1">SUM(G6:G11)</f>
        <v>0</v>
      </c>
      <c r="H5" s="252">
        <f t="shared" si="1"/>
        <v>0</v>
      </c>
      <c r="I5" s="130">
        <f t="shared" si="1"/>
        <v>0</v>
      </c>
      <c r="J5" s="131">
        <f t="shared" si="1"/>
        <v>0</v>
      </c>
      <c r="K5" s="131">
        <f t="shared" si="1"/>
        <v>0</v>
      </c>
      <c r="L5" s="132">
        <f t="shared" si="1"/>
        <v>0</v>
      </c>
    </row>
    <row r="6" spans="1:12" s="5" customFormat="1" x14ac:dyDescent="0.25">
      <c r="A6" s="59"/>
      <c r="B6" s="68"/>
      <c r="C6" s="58"/>
      <c r="D6" s="58"/>
      <c r="E6" s="99"/>
      <c r="F6" s="99"/>
      <c r="G6" s="21"/>
      <c r="H6" s="21"/>
      <c r="I6" s="21"/>
      <c r="J6" s="109"/>
      <c r="K6" s="109"/>
      <c r="L6" s="109"/>
    </row>
    <row r="7" spans="1:12" s="5" customFormat="1" x14ac:dyDescent="0.25">
      <c r="A7" s="59"/>
      <c r="B7" s="68"/>
      <c r="C7" s="58"/>
      <c r="D7" s="58"/>
      <c r="E7" s="99"/>
      <c r="F7" s="99"/>
      <c r="G7" s="21"/>
      <c r="H7" s="21"/>
      <c r="I7" s="21"/>
      <c r="J7" s="109"/>
      <c r="K7" s="109"/>
      <c r="L7" s="109"/>
    </row>
    <row r="8" spans="1:12" s="5" customFormat="1" x14ac:dyDescent="0.25">
      <c r="A8" s="59"/>
      <c r="B8" s="68"/>
      <c r="C8" s="58"/>
      <c r="D8" s="58"/>
      <c r="E8" s="99"/>
      <c r="F8" s="99"/>
      <c r="G8" s="21"/>
      <c r="H8" s="21"/>
      <c r="I8" s="21"/>
      <c r="J8" s="109"/>
      <c r="K8" s="109"/>
      <c r="L8" s="109"/>
    </row>
    <row r="9" spans="1:12" s="5" customFormat="1" x14ac:dyDescent="0.25">
      <c r="A9" s="59"/>
      <c r="B9" s="68"/>
      <c r="C9" s="58"/>
      <c r="D9" s="58"/>
      <c r="E9" s="99"/>
      <c r="F9" s="99"/>
      <c r="G9" s="21"/>
      <c r="H9" s="21"/>
      <c r="I9" s="21"/>
      <c r="J9" s="109"/>
      <c r="K9" s="109"/>
      <c r="L9" s="109"/>
    </row>
    <row r="10" spans="1:12" s="5" customFormat="1" x14ac:dyDescent="0.25">
      <c r="A10" s="59"/>
      <c r="B10" s="68"/>
      <c r="C10" s="58"/>
      <c r="D10" s="58"/>
      <c r="E10" s="99"/>
      <c r="F10" s="99"/>
      <c r="G10" s="21"/>
      <c r="H10" s="21"/>
      <c r="I10" s="21"/>
      <c r="J10" s="109"/>
      <c r="K10" s="109"/>
      <c r="L10" s="109"/>
    </row>
    <row r="11" spans="1:12" s="5" customFormat="1" x14ac:dyDescent="0.25">
      <c r="A11" s="59"/>
      <c r="B11" s="68"/>
      <c r="C11" s="58"/>
      <c r="D11" s="58"/>
      <c r="E11" s="99"/>
      <c r="F11" s="99"/>
      <c r="G11" s="21"/>
      <c r="H11" s="21"/>
      <c r="I11" s="21"/>
      <c r="J11" s="109"/>
      <c r="K11" s="109"/>
      <c r="L11" s="109"/>
    </row>
    <row r="12" spans="1:12" s="5" customFormat="1" x14ac:dyDescent="0.25">
      <c r="A12" s="59"/>
      <c r="B12" s="129" t="s">
        <v>231</v>
      </c>
      <c r="C12" s="252">
        <f>SUM(C13:C20)</f>
        <v>5</v>
      </c>
      <c r="D12" s="253">
        <f>SUM(D13:D20)</f>
        <v>5</v>
      </c>
      <c r="E12" s="237"/>
      <c r="F12" s="131"/>
      <c r="G12" s="252">
        <f t="shared" ref="G12:L12" si="2">SUM(G13:G20)</f>
        <v>31</v>
      </c>
      <c r="H12" s="252">
        <f t="shared" si="2"/>
        <v>9</v>
      </c>
      <c r="I12" s="252">
        <f t="shared" si="2"/>
        <v>1394</v>
      </c>
      <c r="J12" s="254">
        <f t="shared" si="2"/>
        <v>1</v>
      </c>
      <c r="K12" s="254">
        <f t="shared" si="2"/>
        <v>0</v>
      </c>
      <c r="L12" s="255">
        <f t="shared" si="2"/>
        <v>28670</v>
      </c>
    </row>
    <row r="13" spans="1:12" s="5" customFormat="1" ht="37.5" x14ac:dyDescent="0.3">
      <c r="A13" s="59"/>
      <c r="B13" s="22" t="s">
        <v>350</v>
      </c>
      <c r="C13" s="58">
        <v>1</v>
      </c>
      <c r="D13" s="58">
        <v>1</v>
      </c>
      <c r="E13" s="374" t="s">
        <v>351</v>
      </c>
      <c r="F13" s="99" t="s">
        <v>352</v>
      </c>
      <c r="G13" s="21">
        <v>6</v>
      </c>
      <c r="H13" s="21">
        <v>0</v>
      </c>
      <c r="I13" s="134">
        <v>214</v>
      </c>
      <c r="J13" s="109"/>
      <c r="K13" s="109"/>
      <c r="L13" s="109"/>
    </row>
    <row r="14" spans="1:12" s="5" customFormat="1" ht="37.5" x14ac:dyDescent="0.3">
      <c r="A14" s="59"/>
      <c r="B14" s="286" t="s">
        <v>353</v>
      </c>
      <c r="C14" s="58">
        <v>1</v>
      </c>
      <c r="D14" s="58">
        <v>1</v>
      </c>
      <c r="E14" s="291" t="s">
        <v>351</v>
      </c>
      <c r="F14" s="99" t="s">
        <v>352</v>
      </c>
      <c r="G14" s="21">
        <v>10</v>
      </c>
      <c r="H14" s="21">
        <v>9</v>
      </c>
      <c r="I14" s="134">
        <v>102</v>
      </c>
      <c r="J14" s="109"/>
      <c r="K14" s="109"/>
      <c r="L14" s="109"/>
    </row>
    <row r="15" spans="1:12" s="5" customFormat="1" ht="37.5" x14ac:dyDescent="0.3">
      <c r="A15" s="59"/>
      <c r="B15" s="288" t="s">
        <v>354</v>
      </c>
      <c r="C15" s="58">
        <v>1</v>
      </c>
      <c r="D15" s="58">
        <v>1</v>
      </c>
      <c r="E15" s="291" t="s">
        <v>355</v>
      </c>
      <c r="F15" s="99" t="s">
        <v>356</v>
      </c>
      <c r="G15" s="21">
        <v>5</v>
      </c>
      <c r="H15" s="21">
        <v>0</v>
      </c>
      <c r="I15" s="134">
        <v>150</v>
      </c>
      <c r="J15" s="109">
        <v>1</v>
      </c>
      <c r="K15" s="109"/>
      <c r="L15" s="289">
        <v>28670</v>
      </c>
    </row>
    <row r="16" spans="1:12" s="5" customFormat="1" ht="56.25" x14ac:dyDescent="0.3">
      <c r="A16" s="59"/>
      <c r="B16" s="286" t="s">
        <v>357</v>
      </c>
      <c r="C16" s="58">
        <v>1</v>
      </c>
      <c r="D16" s="58">
        <v>1</v>
      </c>
      <c r="E16" s="291" t="s">
        <v>351</v>
      </c>
      <c r="F16" s="99" t="s">
        <v>356</v>
      </c>
      <c r="G16" s="21">
        <v>5</v>
      </c>
      <c r="H16" s="21">
        <v>0</v>
      </c>
      <c r="I16" s="134">
        <v>250</v>
      </c>
      <c r="J16" s="109"/>
      <c r="K16" s="109"/>
      <c r="L16" s="109"/>
    </row>
    <row r="17" spans="1:12" s="5" customFormat="1" ht="75" x14ac:dyDescent="0.25">
      <c r="A17" s="59"/>
      <c r="B17" s="290" t="s">
        <v>358</v>
      </c>
      <c r="C17" s="58">
        <v>1</v>
      </c>
      <c r="D17" s="58">
        <v>1</v>
      </c>
      <c r="E17" s="291" t="s">
        <v>359</v>
      </c>
      <c r="F17" s="99" t="s">
        <v>356</v>
      </c>
      <c r="G17" s="21">
        <v>5</v>
      </c>
      <c r="H17" s="21">
        <v>0</v>
      </c>
      <c r="I17" s="134">
        <v>678</v>
      </c>
      <c r="J17" s="109"/>
      <c r="K17" s="109"/>
      <c r="L17" s="109"/>
    </row>
    <row r="18" spans="1:12" s="5" customFormat="1" x14ac:dyDescent="0.25">
      <c r="A18" s="59"/>
      <c r="B18" s="68"/>
      <c r="C18" s="58"/>
      <c r="D18" s="58"/>
      <c r="E18" s="99"/>
      <c r="F18" s="99"/>
      <c r="G18" s="21"/>
      <c r="H18" s="21"/>
      <c r="I18" s="21"/>
      <c r="J18" s="109"/>
      <c r="K18" s="109"/>
      <c r="L18" s="109"/>
    </row>
    <row r="19" spans="1:12" s="5" customFormat="1" x14ac:dyDescent="0.25">
      <c r="A19" s="59"/>
      <c r="B19" s="68"/>
      <c r="C19" s="58"/>
      <c r="D19" s="58"/>
      <c r="E19" s="99"/>
      <c r="F19" s="99"/>
      <c r="G19" s="21"/>
      <c r="H19" s="21"/>
      <c r="I19" s="21"/>
      <c r="J19" s="109"/>
      <c r="K19" s="109"/>
      <c r="L19" s="109"/>
    </row>
    <row r="20" spans="1:12" s="5" customFormat="1" x14ac:dyDescent="0.25">
      <c r="A20" s="59"/>
      <c r="B20" s="68"/>
      <c r="C20" s="58"/>
      <c r="D20" s="58"/>
      <c r="E20" s="99"/>
      <c r="F20" s="99"/>
      <c r="G20" s="21"/>
      <c r="H20" s="21"/>
      <c r="I20" s="21"/>
      <c r="J20" s="109"/>
      <c r="K20" s="109"/>
      <c r="L20" s="109"/>
    </row>
    <row r="21" spans="1:12" s="5" customFormat="1" x14ac:dyDescent="0.25">
      <c r="A21" s="59"/>
      <c r="B21" s="129" t="s">
        <v>232</v>
      </c>
      <c r="C21" s="252">
        <f>SUM(C22:C28)</f>
        <v>1</v>
      </c>
      <c r="D21" s="252">
        <f>SUM(D22:D28)</f>
        <v>1</v>
      </c>
      <c r="E21" s="237"/>
      <c r="F21" s="131"/>
      <c r="G21" s="252">
        <f t="shared" ref="G21:L21" si="3">SUM(G22:G28)</f>
        <v>15</v>
      </c>
      <c r="H21" s="252">
        <f t="shared" si="3"/>
        <v>0</v>
      </c>
      <c r="I21" s="252">
        <f t="shared" si="3"/>
        <v>6305</v>
      </c>
      <c r="J21" s="254">
        <f t="shared" si="3"/>
        <v>0</v>
      </c>
      <c r="K21" s="254">
        <f t="shared" si="3"/>
        <v>0</v>
      </c>
      <c r="L21" s="255">
        <f t="shared" si="3"/>
        <v>0</v>
      </c>
    </row>
    <row r="22" spans="1:12" s="5" customFormat="1" ht="37.5" x14ac:dyDescent="0.3">
      <c r="A22" s="59"/>
      <c r="B22" s="292" t="s">
        <v>360</v>
      </c>
      <c r="C22" s="134">
        <v>1</v>
      </c>
      <c r="D22" s="134">
        <v>1</v>
      </c>
      <c r="E22" s="285" t="s">
        <v>361</v>
      </c>
      <c r="F22" s="99" t="s">
        <v>356</v>
      </c>
      <c r="G22" s="134">
        <v>15</v>
      </c>
      <c r="H22" s="134">
        <v>0</v>
      </c>
      <c r="I22" s="134">
        <v>6305</v>
      </c>
      <c r="J22" s="135"/>
      <c r="K22" s="135"/>
      <c r="L22" s="239"/>
    </row>
    <row r="23" spans="1:12" s="5" customFormat="1" x14ac:dyDescent="0.25">
      <c r="A23" s="59"/>
      <c r="B23" s="133"/>
      <c r="C23" s="134"/>
      <c r="D23" s="134"/>
      <c r="E23" s="238"/>
      <c r="F23" s="135"/>
      <c r="G23" s="134"/>
      <c r="H23" s="134"/>
      <c r="I23" s="134"/>
      <c r="J23" s="135"/>
      <c r="K23" s="135"/>
      <c r="L23" s="239"/>
    </row>
    <row r="24" spans="1:12" s="5" customFormat="1" x14ac:dyDescent="0.25">
      <c r="A24" s="59"/>
      <c r="B24" s="133"/>
      <c r="C24" s="134"/>
      <c r="D24" s="134"/>
      <c r="E24" s="238"/>
      <c r="F24" s="135"/>
      <c r="G24" s="134"/>
      <c r="H24" s="134"/>
      <c r="I24" s="134"/>
      <c r="J24" s="135"/>
      <c r="K24" s="135"/>
      <c r="L24" s="239"/>
    </row>
    <row r="25" spans="1:12" s="5" customFormat="1" x14ac:dyDescent="0.25">
      <c r="A25" s="59"/>
      <c r="B25" s="133"/>
      <c r="C25" s="134"/>
      <c r="D25" s="134"/>
      <c r="E25" s="238"/>
      <c r="F25" s="135"/>
      <c r="G25" s="134"/>
      <c r="H25" s="134"/>
      <c r="I25" s="134"/>
      <c r="J25" s="135"/>
      <c r="K25" s="135"/>
      <c r="L25" s="239"/>
    </row>
    <row r="26" spans="1:12" s="5" customFormat="1" x14ac:dyDescent="0.25">
      <c r="A26" s="59"/>
      <c r="B26" s="68"/>
      <c r="C26" s="58"/>
      <c r="D26" s="58"/>
      <c r="E26" s="99"/>
      <c r="F26" s="99"/>
      <c r="G26" s="21"/>
      <c r="H26" s="21"/>
      <c r="I26" s="21"/>
      <c r="J26" s="109"/>
      <c r="K26" s="109"/>
      <c r="L26" s="109"/>
    </row>
    <row r="27" spans="1:12" s="5" customFormat="1" x14ac:dyDescent="0.25">
      <c r="A27" s="59"/>
      <c r="B27" s="68"/>
      <c r="C27" s="58"/>
      <c r="D27" s="58"/>
      <c r="E27" s="99"/>
      <c r="F27" s="99"/>
      <c r="G27" s="21"/>
      <c r="H27" s="21"/>
      <c r="I27" s="21"/>
      <c r="J27" s="109"/>
      <c r="K27" s="109"/>
      <c r="L27" s="109"/>
    </row>
    <row r="28" spans="1:12" x14ac:dyDescent="0.25">
      <c r="A28" s="59"/>
      <c r="B28" s="68"/>
      <c r="C28" s="58"/>
      <c r="D28" s="58"/>
      <c r="E28" s="99"/>
      <c r="F28" s="99"/>
      <c r="G28" s="21"/>
      <c r="H28" s="21"/>
      <c r="I28" s="21"/>
      <c r="J28" s="109"/>
      <c r="K28" s="109"/>
      <c r="L28" s="109"/>
    </row>
    <row r="29" spans="1:12" s="5" customFormat="1" ht="75" customHeight="1" x14ac:dyDescent="0.25">
      <c r="A29" s="60" t="s">
        <v>68</v>
      </c>
      <c r="B29" s="100" t="s">
        <v>61</v>
      </c>
      <c r="C29" s="100">
        <f>SUM(C30,C35,C41)</f>
        <v>2</v>
      </c>
      <c r="D29" s="100">
        <f>SUM(D30,D35,D41)</f>
        <v>2</v>
      </c>
      <c r="E29" s="100"/>
      <c r="F29" s="100"/>
      <c r="G29" s="100">
        <f>SUM(G30,G35,G41)</f>
        <v>21</v>
      </c>
      <c r="H29" s="100">
        <f>SUM(H30,H35,H41)</f>
        <v>0</v>
      </c>
      <c r="I29" s="100">
        <f>SUM(I30,I35,I41)</f>
        <v>320</v>
      </c>
      <c r="J29" s="100">
        <f>SUM(J30,J35,J41)</f>
        <v>0</v>
      </c>
      <c r="K29" s="100">
        <f>SUM(K30,K35,K41)</f>
        <v>0</v>
      </c>
      <c r="L29" s="100">
        <f>SUM(K30,K35,K41)</f>
        <v>0</v>
      </c>
    </row>
    <row r="30" spans="1:12" s="5" customFormat="1" x14ac:dyDescent="0.25">
      <c r="A30" s="59"/>
      <c r="B30" s="129" t="s">
        <v>230</v>
      </c>
      <c r="C30" s="252">
        <f>SUM(C31:C34)</f>
        <v>0</v>
      </c>
      <c r="D30" s="252">
        <f>SUM(D31:D34)</f>
        <v>0</v>
      </c>
      <c r="E30" s="237"/>
      <c r="F30" s="131"/>
      <c r="G30" s="252">
        <f t="shared" ref="G30:L30" si="4">SUM(G31:G34)</f>
        <v>0</v>
      </c>
      <c r="H30" s="252">
        <f t="shared" si="4"/>
        <v>0</v>
      </c>
      <c r="I30" s="252">
        <f t="shared" si="4"/>
        <v>0</v>
      </c>
      <c r="J30" s="254">
        <f t="shared" si="4"/>
        <v>0</v>
      </c>
      <c r="K30" s="254">
        <f t="shared" si="4"/>
        <v>0</v>
      </c>
      <c r="L30" s="255">
        <f t="shared" si="4"/>
        <v>0</v>
      </c>
    </row>
    <row r="31" spans="1:12" s="5" customFormat="1" x14ac:dyDescent="0.25">
      <c r="A31" s="59"/>
      <c r="B31" s="68"/>
      <c r="C31" s="58"/>
      <c r="D31" s="58"/>
      <c r="E31" s="99"/>
      <c r="F31" s="99"/>
      <c r="G31" s="21"/>
      <c r="H31" s="21"/>
      <c r="I31" s="21"/>
      <c r="J31" s="99"/>
      <c r="K31" s="99"/>
      <c r="L31" s="99"/>
    </row>
    <row r="32" spans="1:12" s="5" customFormat="1" x14ac:dyDescent="0.25">
      <c r="A32" s="59"/>
      <c r="B32" s="68"/>
      <c r="C32" s="58"/>
      <c r="D32" s="58"/>
      <c r="E32" s="99"/>
      <c r="F32" s="99"/>
      <c r="G32" s="21"/>
      <c r="H32" s="21"/>
      <c r="I32" s="21"/>
      <c r="J32" s="99"/>
      <c r="K32" s="99"/>
      <c r="L32" s="99"/>
    </row>
    <row r="33" spans="1:12" s="5" customFormat="1" x14ac:dyDescent="0.25">
      <c r="A33" s="59"/>
      <c r="B33" s="68"/>
      <c r="C33" s="58"/>
      <c r="D33" s="58"/>
      <c r="E33" s="99"/>
      <c r="F33" s="99"/>
      <c r="G33" s="21"/>
      <c r="H33" s="21"/>
      <c r="I33" s="21"/>
      <c r="J33" s="99"/>
      <c r="K33" s="99"/>
      <c r="L33" s="99"/>
    </row>
    <row r="34" spans="1:12" s="5" customFormat="1" x14ac:dyDescent="0.25">
      <c r="A34" s="59"/>
      <c r="B34" s="68"/>
      <c r="C34" s="58"/>
      <c r="D34" s="58"/>
      <c r="E34" s="99"/>
      <c r="F34" s="99"/>
      <c r="G34" s="21"/>
      <c r="H34" s="21"/>
      <c r="I34" s="21"/>
      <c r="J34" s="99"/>
      <c r="K34" s="99"/>
      <c r="L34" s="99"/>
    </row>
    <row r="35" spans="1:12" s="5" customFormat="1" x14ac:dyDescent="0.25">
      <c r="A35" s="59"/>
      <c r="B35" s="129" t="s">
        <v>231</v>
      </c>
      <c r="C35" s="252">
        <f>SUM(C36:C40)</f>
        <v>2</v>
      </c>
      <c r="D35" s="252">
        <f>SUM(D36:D40)</f>
        <v>2</v>
      </c>
      <c r="E35" s="237"/>
      <c r="F35" s="131"/>
      <c r="G35" s="252">
        <f t="shared" ref="G35:L35" si="5">SUM(G36:G40)</f>
        <v>21</v>
      </c>
      <c r="H35" s="252">
        <f t="shared" si="5"/>
        <v>0</v>
      </c>
      <c r="I35" s="252">
        <f t="shared" si="5"/>
        <v>320</v>
      </c>
      <c r="J35" s="254">
        <f t="shared" si="5"/>
        <v>0</v>
      </c>
      <c r="K35" s="254">
        <f t="shared" si="5"/>
        <v>0</v>
      </c>
      <c r="L35" s="255">
        <f t="shared" si="5"/>
        <v>0</v>
      </c>
    </row>
    <row r="36" spans="1:12" s="5" customFormat="1" x14ac:dyDescent="0.3">
      <c r="A36" s="59"/>
      <c r="B36" s="288" t="s">
        <v>362</v>
      </c>
      <c r="C36" s="58">
        <v>1</v>
      </c>
      <c r="D36" s="58">
        <v>1</v>
      </c>
      <c r="E36" s="287" t="s">
        <v>351</v>
      </c>
      <c r="F36" s="99" t="s">
        <v>356</v>
      </c>
      <c r="G36" s="21">
        <v>16</v>
      </c>
      <c r="H36" s="21">
        <v>0</v>
      </c>
      <c r="I36" s="134">
        <v>120</v>
      </c>
      <c r="J36" s="99"/>
      <c r="K36" s="99"/>
      <c r="L36" s="99"/>
    </row>
    <row r="37" spans="1:12" s="5" customFormat="1" x14ac:dyDescent="0.3">
      <c r="A37" s="59"/>
      <c r="B37" s="288" t="s">
        <v>363</v>
      </c>
      <c r="C37" s="58">
        <v>1</v>
      </c>
      <c r="D37" s="58">
        <v>1</v>
      </c>
      <c r="E37" s="287" t="s">
        <v>364</v>
      </c>
      <c r="F37" s="99" t="s">
        <v>356</v>
      </c>
      <c r="G37" s="21">
        <v>5</v>
      </c>
      <c r="H37" s="21">
        <v>0</v>
      </c>
      <c r="I37" s="134">
        <v>200</v>
      </c>
      <c r="J37" s="99"/>
      <c r="K37" s="99"/>
      <c r="L37" s="99"/>
    </row>
    <row r="38" spans="1:12" s="5" customFormat="1" x14ac:dyDescent="0.25">
      <c r="A38" s="59"/>
      <c r="B38" s="68"/>
      <c r="C38" s="58"/>
      <c r="D38" s="58"/>
      <c r="E38" s="99"/>
      <c r="F38" s="99"/>
      <c r="G38" s="21"/>
      <c r="H38" s="21"/>
      <c r="I38" s="21"/>
      <c r="J38" s="99"/>
      <c r="K38" s="99"/>
      <c r="L38" s="99"/>
    </row>
    <row r="39" spans="1:12" s="5" customFormat="1" x14ac:dyDescent="0.25">
      <c r="A39" s="59"/>
      <c r="B39" s="68"/>
      <c r="C39" s="58"/>
      <c r="D39" s="58"/>
      <c r="E39" s="99"/>
      <c r="F39" s="99"/>
      <c r="G39" s="21"/>
      <c r="H39" s="21"/>
      <c r="I39" s="21"/>
      <c r="J39" s="99"/>
      <c r="K39" s="99"/>
      <c r="L39" s="99"/>
    </row>
    <row r="40" spans="1:12" s="5" customFormat="1" x14ac:dyDescent="0.25">
      <c r="A40" s="59"/>
      <c r="B40" s="68"/>
      <c r="C40" s="58"/>
      <c r="D40" s="58"/>
      <c r="E40" s="99"/>
      <c r="F40" s="99"/>
      <c r="G40" s="21"/>
      <c r="H40" s="21"/>
      <c r="I40" s="21"/>
      <c r="J40" s="99"/>
      <c r="K40" s="99"/>
      <c r="L40" s="99"/>
    </row>
    <row r="41" spans="1:12" s="5" customFormat="1" x14ac:dyDescent="0.25">
      <c r="A41" s="59"/>
      <c r="B41" s="129" t="s">
        <v>232</v>
      </c>
      <c r="C41" s="252">
        <f>SUM(C42:C46)</f>
        <v>0</v>
      </c>
      <c r="D41" s="252">
        <f>SUM(D42:D46)</f>
        <v>0</v>
      </c>
      <c r="E41" s="237"/>
      <c r="F41" s="131"/>
      <c r="G41" s="252">
        <f t="shared" ref="G41:L41" si="6">SUM(G42:G46)</f>
        <v>0</v>
      </c>
      <c r="H41" s="252">
        <f t="shared" si="6"/>
        <v>0</v>
      </c>
      <c r="I41" s="252">
        <f t="shared" si="6"/>
        <v>0</v>
      </c>
      <c r="J41" s="254">
        <f t="shared" si="6"/>
        <v>0</v>
      </c>
      <c r="K41" s="254">
        <f t="shared" si="6"/>
        <v>0</v>
      </c>
      <c r="L41" s="255">
        <f t="shared" si="6"/>
        <v>0</v>
      </c>
    </row>
    <row r="42" spans="1:12" s="5" customFormat="1" x14ac:dyDescent="0.25">
      <c r="A42" s="59"/>
      <c r="B42" s="68"/>
      <c r="C42" s="58"/>
      <c r="D42" s="58"/>
      <c r="E42" s="99"/>
      <c r="F42" s="99"/>
      <c r="G42" s="21"/>
      <c r="H42" s="21"/>
      <c r="I42" s="21"/>
      <c r="J42" s="99"/>
      <c r="K42" s="99"/>
      <c r="L42" s="99"/>
    </row>
    <row r="43" spans="1:12" s="5" customFormat="1" x14ac:dyDescent="0.25">
      <c r="A43" s="59"/>
      <c r="B43" s="68"/>
      <c r="C43" s="58"/>
      <c r="D43" s="58"/>
      <c r="E43" s="99"/>
      <c r="F43" s="99"/>
      <c r="G43" s="21"/>
      <c r="H43" s="21"/>
      <c r="I43" s="21"/>
      <c r="J43" s="99"/>
      <c r="K43" s="99"/>
      <c r="L43" s="99"/>
    </row>
    <row r="44" spans="1:12" s="5" customFormat="1" x14ac:dyDescent="0.25">
      <c r="A44" s="59"/>
      <c r="B44" s="68"/>
      <c r="C44" s="58"/>
      <c r="D44" s="58"/>
      <c r="E44" s="99"/>
      <c r="F44" s="99"/>
      <c r="G44" s="21"/>
      <c r="H44" s="21"/>
      <c r="I44" s="21"/>
      <c r="J44" s="99"/>
      <c r="K44" s="99"/>
      <c r="L44" s="99"/>
    </row>
    <row r="45" spans="1:12" s="5" customFormat="1" x14ac:dyDescent="0.25">
      <c r="A45" s="59"/>
      <c r="B45" s="68"/>
      <c r="C45" s="58"/>
      <c r="D45" s="58"/>
      <c r="E45" s="99"/>
      <c r="F45" s="99"/>
      <c r="G45" s="21"/>
      <c r="H45" s="21"/>
      <c r="I45" s="21"/>
      <c r="J45" s="99"/>
      <c r="K45" s="99"/>
      <c r="L45" s="99"/>
    </row>
    <row r="46" spans="1:12" x14ac:dyDescent="0.25">
      <c r="A46" s="59"/>
      <c r="B46" s="68"/>
      <c r="C46" s="58"/>
      <c r="D46" s="58"/>
      <c r="E46" s="99"/>
      <c r="F46" s="99"/>
      <c r="G46" s="21"/>
      <c r="H46" s="21"/>
      <c r="I46" s="21"/>
      <c r="J46" s="99"/>
      <c r="K46" s="99"/>
      <c r="L46" s="99"/>
    </row>
    <row r="47" spans="1:12" s="5" customFormat="1" ht="37.5" customHeight="1" x14ac:dyDescent="0.25">
      <c r="A47" s="60" t="s">
        <v>97</v>
      </c>
      <c r="B47" s="100" t="s">
        <v>69</v>
      </c>
      <c r="C47" s="100">
        <f>SUM(C48,C52,C57)</f>
        <v>0</v>
      </c>
      <c r="D47" s="100">
        <f>SUM(D48,D52,D57)</f>
        <v>0</v>
      </c>
      <c r="E47" s="100"/>
      <c r="F47" s="60"/>
      <c r="G47" s="100">
        <f t="shared" ref="G47:L47" si="7">SUM(G48,G52,G57)</f>
        <v>0</v>
      </c>
      <c r="H47" s="100">
        <f t="shared" si="7"/>
        <v>0</v>
      </c>
      <c r="I47" s="100">
        <f t="shared" si="7"/>
        <v>0</v>
      </c>
      <c r="J47" s="100">
        <f t="shared" si="7"/>
        <v>0</v>
      </c>
      <c r="K47" s="100">
        <f t="shared" si="7"/>
        <v>0</v>
      </c>
      <c r="L47" s="100">
        <f t="shared" si="7"/>
        <v>0</v>
      </c>
    </row>
    <row r="48" spans="1:12" s="5" customFormat="1" x14ac:dyDescent="0.25">
      <c r="A48" s="59"/>
      <c r="B48" s="129" t="s">
        <v>230</v>
      </c>
      <c r="C48" s="130">
        <f>SUM(C49:C51)</f>
        <v>0</v>
      </c>
      <c r="D48" s="130">
        <f>SUM(D49:D51)</f>
        <v>0</v>
      </c>
      <c r="E48" s="237"/>
      <c r="F48" s="131"/>
      <c r="G48" s="130">
        <f t="shared" ref="G48:L48" si="8">SUM(G49:G51)</f>
        <v>0</v>
      </c>
      <c r="H48" s="130">
        <f t="shared" si="8"/>
        <v>0</v>
      </c>
      <c r="I48" s="130">
        <f t="shared" si="8"/>
        <v>0</v>
      </c>
      <c r="J48" s="131">
        <f t="shared" si="8"/>
        <v>0</v>
      </c>
      <c r="K48" s="131">
        <f t="shared" si="8"/>
        <v>0</v>
      </c>
      <c r="L48" s="132">
        <f t="shared" si="8"/>
        <v>0</v>
      </c>
    </row>
    <row r="49" spans="1:12" s="5" customFormat="1" x14ac:dyDescent="0.25">
      <c r="A49" s="59"/>
      <c r="B49" s="68"/>
      <c r="C49" s="58"/>
      <c r="D49" s="58"/>
      <c r="E49" s="99"/>
      <c r="F49" s="99"/>
      <c r="G49" s="21"/>
      <c r="H49" s="21"/>
      <c r="I49" s="21"/>
      <c r="J49" s="99"/>
      <c r="K49" s="99"/>
      <c r="L49" s="99"/>
    </row>
    <row r="50" spans="1:12" s="5" customFormat="1" x14ac:dyDescent="0.25">
      <c r="A50" s="59"/>
      <c r="B50" s="68"/>
      <c r="C50" s="58"/>
      <c r="D50" s="58"/>
      <c r="E50" s="99"/>
      <c r="F50" s="99"/>
      <c r="G50" s="21"/>
      <c r="H50" s="21"/>
      <c r="I50" s="21"/>
      <c r="J50" s="99"/>
      <c r="K50" s="99"/>
      <c r="L50" s="99"/>
    </row>
    <row r="51" spans="1:12" s="5" customFormat="1" x14ac:dyDescent="0.25">
      <c r="A51" s="59"/>
      <c r="B51" s="68"/>
      <c r="C51" s="58"/>
      <c r="D51" s="58"/>
      <c r="E51" s="99"/>
      <c r="F51" s="99"/>
      <c r="G51" s="21"/>
      <c r="H51" s="21"/>
      <c r="I51" s="21"/>
      <c r="J51" s="99"/>
      <c r="K51" s="99"/>
      <c r="L51" s="99"/>
    </row>
    <row r="52" spans="1:12" s="5" customFormat="1" x14ac:dyDescent="0.25">
      <c r="A52" s="59"/>
      <c r="B52" s="129" t="s">
        <v>231</v>
      </c>
      <c r="C52" s="130">
        <f>SUM(C53:C56)</f>
        <v>0</v>
      </c>
      <c r="D52" s="130">
        <f>SUM(D53:D56)</f>
        <v>0</v>
      </c>
      <c r="E52" s="237"/>
      <c r="F52" s="131"/>
      <c r="G52" s="130">
        <f t="shared" ref="G52:L52" si="9">SUM(G53:G56)</f>
        <v>0</v>
      </c>
      <c r="H52" s="130">
        <f t="shared" si="9"/>
        <v>0</v>
      </c>
      <c r="I52" s="130">
        <f t="shared" si="9"/>
        <v>0</v>
      </c>
      <c r="J52" s="131">
        <f t="shared" si="9"/>
        <v>0</v>
      </c>
      <c r="K52" s="131">
        <f t="shared" si="9"/>
        <v>0</v>
      </c>
      <c r="L52" s="132">
        <f t="shared" si="9"/>
        <v>0</v>
      </c>
    </row>
    <row r="53" spans="1:12" s="5" customFormat="1" x14ac:dyDescent="0.25">
      <c r="A53" s="59"/>
      <c r="B53" s="68"/>
      <c r="C53" s="58"/>
      <c r="D53" s="58"/>
      <c r="E53" s="99"/>
      <c r="F53" s="99"/>
      <c r="G53" s="21"/>
      <c r="H53" s="21"/>
      <c r="I53" s="21"/>
      <c r="J53" s="99"/>
      <c r="K53" s="99"/>
      <c r="L53" s="99"/>
    </row>
    <row r="54" spans="1:12" s="5" customFormat="1" x14ac:dyDescent="0.25">
      <c r="A54" s="59"/>
      <c r="B54" s="68"/>
      <c r="C54" s="58"/>
      <c r="D54" s="58"/>
      <c r="E54" s="99"/>
      <c r="F54" s="99"/>
      <c r="G54" s="21"/>
      <c r="H54" s="21"/>
      <c r="I54" s="21"/>
      <c r="J54" s="99"/>
      <c r="K54" s="99"/>
      <c r="L54" s="99"/>
    </row>
    <row r="55" spans="1:12" s="5" customFormat="1" x14ac:dyDescent="0.25">
      <c r="A55" s="59"/>
      <c r="B55" s="68"/>
      <c r="C55" s="58"/>
      <c r="D55" s="58"/>
      <c r="E55" s="99"/>
      <c r="F55" s="99"/>
      <c r="G55" s="21"/>
      <c r="H55" s="21"/>
      <c r="I55" s="21"/>
      <c r="J55" s="99"/>
      <c r="K55" s="99"/>
      <c r="L55" s="99"/>
    </row>
    <row r="56" spans="1:12" s="5" customFormat="1" x14ac:dyDescent="0.25">
      <c r="A56" s="59"/>
      <c r="B56" s="68"/>
      <c r="C56" s="58"/>
      <c r="D56" s="58"/>
      <c r="E56" s="99"/>
      <c r="F56" s="99"/>
      <c r="G56" s="21"/>
      <c r="H56" s="21"/>
      <c r="I56" s="21"/>
      <c r="J56" s="99"/>
      <c r="K56" s="99"/>
      <c r="L56" s="99"/>
    </row>
    <row r="57" spans="1:12" s="5" customFormat="1" x14ac:dyDescent="0.25">
      <c r="A57" s="59"/>
      <c r="B57" s="129" t="s">
        <v>232</v>
      </c>
      <c r="C57" s="130">
        <f>SUM(C58:C60)</f>
        <v>0</v>
      </c>
      <c r="D57" s="130">
        <f>SUM(D58:D60)</f>
        <v>0</v>
      </c>
      <c r="E57" s="237"/>
      <c r="F57" s="131"/>
      <c r="G57" s="130">
        <f t="shared" ref="G57:L57" si="10">SUM(G58:G60)</f>
        <v>0</v>
      </c>
      <c r="H57" s="130">
        <f t="shared" si="10"/>
        <v>0</v>
      </c>
      <c r="I57" s="130">
        <f t="shared" si="10"/>
        <v>0</v>
      </c>
      <c r="J57" s="131">
        <f t="shared" si="10"/>
        <v>0</v>
      </c>
      <c r="K57" s="131">
        <f t="shared" si="10"/>
        <v>0</v>
      </c>
      <c r="L57" s="132">
        <f t="shared" si="10"/>
        <v>0</v>
      </c>
    </row>
    <row r="58" spans="1:12" s="5" customFormat="1" x14ac:dyDescent="0.25">
      <c r="A58" s="59"/>
      <c r="B58" s="68"/>
      <c r="C58" s="58"/>
      <c r="D58" s="58"/>
      <c r="E58" s="99"/>
      <c r="F58" s="99"/>
      <c r="G58" s="21"/>
      <c r="H58" s="21"/>
      <c r="I58" s="21"/>
      <c r="J58" s="99"/>
      <c r="K58" s="99"/>
      <c r="L58" s="99"/>
    </row>
    <row r="59" spans="1:12" s="5" customFormat="1" x14ac:dyDescent="0.25">
      <c r="A59" s="59"/>
      <c r="B59" s="68"/>
      <c r="C59" s="58"/>
      <c r="D59" s="58"/>
      <c r="E59" s="99"/>
      <c r="F59" s="99"/>
      <c r="G59" s="21"/>
      <c r="H59" s="21"/>
      <c r="I59" s="21"/>
      <c r="J59" s="99"/>
      <c r="K59" s="99"/>
      <c r="L59" s="99"/>
    </row>
    <row r="60" spans="1:12" x14ac:dyDescent="0.25">
      <c r="A60" s="59"/>
      <c r="B60" s="68"/>
      <c r="C60" s="58"/>
      <c r="D60" s="58"/>
      <c r="E60" s="99"/>
      <c r="F60" s="99"/>
      <c r="G60" s="21"/>
      <c r="H60" s="21"/>
      <c r="I60" s="21"/>
      <c r="J60" s="99"/>
      <c r="K60" s="99"/>
      <c r="L60" s="99"/>
    </row>
    <row r="61" spans="1:12" s="5" customFormat="1" ht="75" customHeight="1" x14ac:dyDescent="0.25">
      <c r="A61" s="100" t="s">
        <v>98</v>
      </c>
      <c r="B61" s="100" t="s">
        <v>70</v>
      </c>
      <c r="C61" s="100">
        <f>SUM(C62,C66,C70)</f>
        <v>2</v>
      </c>
      <c r="D61" s="100">
        <f>SUM(D62,D66,D70)</f>
        <v>2</v>
      </c>
      <c r="E61" s="100"/>
      <c r="F61" s="100"/>
      <c r="G61" s="100">
        <f t="shared" ref="G61:L61" si="11">SUM(G62,G66,G70)</f>
        <v>70</v>
      </c>
      <c r="H61" s="100">
        <f t="shared" si="11"/>
        <v>8</v>
      </c>
      <c r="I61" s="100">
        <f t="shared" si="11"/>
        <v>10723</v>
      </c>
      <c r="J61" s="100">
        <f t="shared" si="11"/>
        <v>0</v>
      </c>
      <c r="K61" s="100">
        <f t="shared" si="11"/>
        <v>0</v>
      </c>
      <c r="L61" s="100">
        <f t="shared" si="11"/>
        <v>0</v>
      </c>
    </row>
    <row r="62" spans="1:12" s="5" customFormat="1" x14ac:dyDescent="0.25">
      <c r="A62" s="59"/>
      <c r="B62" s="129" t="s">
        <v>230</v>
      </c>
      <c r="C62" s="130">
        <f>SUM(C63:C65)</f>
        <v>0</v>
      </c>
      <c r="D62" s="130">
        <f>SUM(D63:D65)</f>
        <v>0</v>
      </c>
      <c r="E62" s="237"/>
      <c r="F62" s="131"/>
      <c r="G62" s="130">
        <f t="shared" ref="G62:L62" si="12">SUM(G63:G65)</f>
        <v>0</v>
      </c>
      <c r="H62" s="130">
        <f t="shared" si="12"/>
        <v>0</v>
      </c>
      <c r="I62" s="130">
        <f t="shared" si="12"/>
        <v>0</v>
      </c>
      <c r="J62" s="131">
        <f t="shared" si="12"/>
        <v>0</v>
      </c>
      <c r="K62" s="131">
        <f t="shared" si="12"/>
        <v>0</v>
      </c>
      <c r="L62" s="132">
        <f t="shared" si="12"/>
        <v>0</v>
      </c>
    </row>
    <row r="63" spans="1:12" s="5" customFormat="1" x14ac:dyDescent="0.25">
      <c r="A63" s="59"/>
      <c r="B63" s="68"/>
      <c r="C63" s="58"/>
      <c r="D63" s="58"/>
      <c r="E63" s="99"/>
      <c r="F63" s="99"/>
      <c r="G63" s="21"/>
      <c r="H63" s="21"/>
      <c r="I63" s="21"/>
      <c r="J63" s="99"/>
      <c r="K63" s="99"/>
      <c r="L63" s="99"/>
    </row>
    <row r="64" spans="1:12" s="5" customFormat="1" x14ac:dyDescent="0.25">
      <c r="A64" s="59"/>
      <c r="B64" s="68"/>
      <c r="C64" s="58"/>
      <c r="D64" s="58"/>
      <c r="E64" s="99"/>
      <c r="F64" s="99"/>
      <c r="G64" s="21"/>
      <c r="H64" s="21"/>
      <c r="I64" s="21"/>
      <c r="J64" s="99"/>
      <c r="K64" s="99"/>
      <c r="L64" s="99"/>
    </row>
    <row r="65" spans="1:12" s="5" customFormat="1" x14ac:dyDescent="0.25">
      <c r="A65" s="59"/>
      <c r="B65" s="68"/>
      <c r="C65" s="58"/>
      <c r="D65" s="58"/>
      <c r="E65" s="99"/>
      <c r="F65" s="99"/>
      <c r="G65" s="21"/>
      <c r="H65" s="21"/>
      <c r="I65" s="21"/>
      <c r="J65" s="99"/>
      <c r="K65" s="99"/>
      <c r="L65" s="99"/>
    </row>
    <row r="66" spans="1:12" s="5" customFormat="1" x14ac:dyDescent="0.25">
      <c r="A66" s="59"/>
      <c r="B66" s="129" t="s">
        <v>231</v>
      </c>
      <c r="C66" s="130">
        <f>SUM(C67:C69)</f>
        <v>2</v>
      </c>
      <c r="D66" s="130">
        <f>SUM(D67:D69)</f>
        <v>2</v>
      </c>
      <c r="E66" s="237"/>
      <c r="F66" s="131"/>
      <c r="G66" s="130">
        <f t="shared" ref="G66:L66" si="13">SUM(G67:G69)</f>
        <v>70</v>
      </c>
      <c r="H66" s="130">
        <f t="shared" si="13"/>
        <v>8</v>
      </c>
      <c r="I66" s="130">
        <f t="shared" si="13"/>
        <v>10723</v>
      </c>
      <c r="J66" s="131">
        <f t="shared" si="13"/>
        <v>0</v>
      </c>
      <c r="K66" s="131">
        <f t="shared" si="13"/>
        <v>0</v>
      </c>
      <c r="L66" s="132">
        <f t="shared" si="13"/>
        <v>0</v>
      </c>
    </row>
    <row r="67" spans="1:12" s="5" customFormat="1" ht="56.25" x14ac:dyDescent="0.3">
      <c r="A67" s="59"/>
      <c r="B67" s="286" t="s">
        <v>365</v>
      </c>
      <c r="C67" s="58">
        <v>1</v>
      </c>
      <c r="D67" s="58">
        <v>1</v>
      </c>
      <c r="E67" s="287" t="s">
        <v>351</v>
      </c>
      <c r="F67" s="99" t="s">
        <v>366</v>
      </c>
      <c r="G67" s="21">
        <v>60</v>
      </c>
      <c r="H67" s="21">
        <v>8</v>
      </c>
      <c r="I67" s="21">
        <v>1717</v>
      </c>
      <c r="J67" s="99"/>
      <c r="K67" s="99"/>
      <c r="L67" s="99"/>
    </row>
    <row r="68" spans="1:12" s="5" customFormat="1" x14ac:dyDescent="0.3">
      <c r="A68" s="59"/>
      <c r="B68" s="22" t="s">
        <v>367</v>
      </c>
      <c r="C68" s="58">
        <v>1</v>
      </c>
      <c r="D68" s="58">
        <v>1</v>
      </c>
      <c r="E68" s="287" t="s">
        <v>351</v>
      </c>
      <c r="F68" s="99" t="s">
        <v>356</v>
      </c>
      <c r="G68" s="21">
        <v>10</v>
      </c>
      <c r="H68" s="21">
        <v>0</v>
      </c>
      <c r="I68" s="21">
        <v>9006</v>
      </c>
      <c r="J68" s="99"/>
      <c r="K68" s="99"/>
      <c r="L68" s="99"/>
    </row>
    <row r="69" spans="1:12" s="5" customFormat="1" x14ac:dyDescent="0.25">
      <c r="A69" s="59"/>
      <c r="B69" s="68"/>
      <c r="C69" s="58"/>
      <c r="D69" s="58"/>
      <c r="E69" s="99"/>
      <c r="F69" s="99"/>
      <c r="G69" s="21"/>
      <c r="H69" s="21"/>
      <c r="I69" s="21"/>
      <c r="J69" s="99"/>
      <c r="K69" s="99"/>
      <c r="L69" s="99"/>
    </row>
    <row r="70" spans="1:12" s="5" customFormat="1" x14ac:dyDescent="0.25">
      <c r="A70" s="59"/>
      <c r="B70" s="129" t="s">
        <v>232</v>
      </c>
      <c r="C70" s="130">
        <f>SUM(C71:C74)</f>
        <v>0</v>
      </c>
      <c r="D70" s="130">
        <f>SUM(D71:D74)</f>
        <v>0</v>
      </c>
      <c r="E70" s="237"/>
      <c r="F70" s="131"/>
      <c r="G70" s="130">
        <f t="shared" ref="G70:L70" si="14">SUM(G71:G74)</f>
        <v>0</v>
      </c>
      <c r="H70" s="130">
        <f t="shared" si="14"/>
        <v>0</v>
      </c>
      <c r="I70" s="130">
        <f t="shared" si="14"/>
        <v>0</v>
      </c>
      <c r="J70" s="131">
        <f t="shared" si="14"/>
        <v>0</v>
      </c>
      <c r="K70" s="131">
        <f t="shared" si="14"/>
        <v>0</v>
      </c>
      <c r="L70" s="132">
        <f t="shared" si="14"/>
        <v>0</v>
      </c>
    </row>
    <row r="71" spans="1:12" s="5" customFormat="1" x14ac:dyDescent="0.25">
      <c r="A71" s="59"/>
      <c r="B71" s="68"/>
      <c r="C71" s="58"/>
      <c r="D71" s="58"/>
      <c r="E71" s="99"/>
      <c r="F71" s="99"/>
      <c r="G71" s="21"/>
      <c r="H71" s="21"/>
      <c r="I71" s="21"/>
      <c r="J71" s="99"/>
      <c r="K71" s="99"/>
      <c r="L71" s="99"/>
    </row>
    <row r="72" spans="1:12" s="5" customFormat="1" x14ac:dyDescent="0.25">
      <c r="A72" s="59"/>
      <c r="B72" s="68"/>
      <c r="C72" s="58"/>
      <c r="D72" s="58"/>
      <c r="E72" s="99"/>
      <c r="F72" s="99"/>
      <c r="G72" s="21"/>
      <c r="H72" s="21"/>
      <c r="I72" s="21"/>
      <c r="J72" s="99"/>
      <c r="K72" s="99"/>
      <c r="L72" s="99"/>
    </row>
    <row r="73" spans="1:12" s="5" customFormat="1" x14ac:dyDescent="0.25">
      <c r="A73" s="59"/>
      <c r="B73" s="68"/>
      <c r="C73" s="58"/>
      <c r="D73" s="58"/>
      <c r="E73" s="99"/>
      <c r="F73" s="99"/>
      <c r="G73" s="21"/>
      <c r="H73" s="21"/>
      <c r="I73" s="21"/>
      <c r="J73" s="99"/>
      <c r="K73" s="99"/>
      <c r="L73" s="99"/>
    </row>
    <row r="74" spans="1:12" x14ac:dyDescent="0.25">
      <c r="A74" s="59"/>
      <c r="B74" s="68"/>
      <c r="C74" s="58"/>
      <c r="D74" s="58"/>
      <c r="E74" s="99"/>
      <c r="F74" s="99"/>
      <c r="G74" s="21"/>
      <c r="H74" s="21"/>
      <c r="I74" s="21"/>
      <c r="J74" s="99"/>
      <c r="K74" s="99"/>
      <c r="L74" s="99"/>
    </row>
    <row r="75" spans="1:12" s="5" customFormat="1" ht="93.75" customHeight="1" x14ac:dyDescent="0.25">
      <c r="A75" s="100" t="s">
        <v>99</v>
      </c>
      <c r="B75" s="100" t="s">
        <v>71</v>
      </c>
      <c r="C75" s="100">
        <f>SUM(C76,C80,C86)</f>
        <v>2</v>
      </c>
      <c r="D75" s="100">
        <f>SUM(D76,D80,D86)</f>
        <v>2</v>
      </c>
      <c r="E75" s="100"/>
      <c r="F75" s="100"/>
      <c r="G75" s="100">
        <f t="shared" ref="G75:L75" si="15">SUM(G76,G80,G86)</f>
        <v>30</v>
      </c>
      <c r="H75" s="100">
        <f t="shared" si="15"/>
        <v>7</v>
      </c>
      <c r="I75" s="100">
        <f t="shared" si="15"/>
        <v>3315</v>
      </c>
      <c r="J75" s="100">
        <f t="shared" si="15"/>
        <v>2</v>
      </c>
      <c r="K75" s="100">
        <f t="shared" si="15"/>
        <v>3</v>
      </c>
      <c r="L75" s="100">
        <f t="shared" si="15"/>
        <v>57346</v>
      </c>
    </row>
    <row r="76" spans="1:12" s="5" customFormat="1" x14ac:dyDescent="0.25">
      <c r="A76" s="59"/>
      <c r="B76" s="129" t="s">
        <v>230</v>
      </c>
      <c r="C76" s="130">
        <f>SUM(C77:C79)</f>
        <v>0</v>
      </c>
      <c r="D76" s="130">
        <f>SUM(D77:D79)</f>
        <v>0</v>
      </c>
      <c r="E76" s="237"/>
      <c r="F76" s="131"/>
      <c r="G76" s="130">
        <f t="shared" ref="G76:L76" si="16">SUM(G77:G79)</f>
        <v>0</v>
      </c>
      <c r="H76" s="130">
        <f t="shared" si="16"/>
        <v>0</v>
      </c>
      <c r="I76" s="130">
        <f t="shared" si="16"/>
        <v>0</v>
      </c>
      <c r="J76" s="131">
        <f t="shared" si="16"/>
        <v>0</v>
      </c>
      <c r="K76" s="131">
        <f t="shared" si="16"/>
        <v>0</v>
      </c>
      <c r="L76" s="132">
        <f t="shared" si="16"/>
        <v>0</v>
      </c>
    </row>
    <row r="77" spans="1:12" s="5" customFormat="1" x14ac:dyDescent="0.25">
      <c r="A77" s="59"/>
      <c r="B77" s="68"/>
      <c r="C77" s="58"/>
      <c r="D77" s="58"/>
      <c r="E77" s="99"/>
      <c r="F77" s="99"/>
      <c r="G77" s="21"/>
      <c r="H77" s="21"/>
      <c r="I77" s="21"/>
      <c r="J77" s="99"/>
      <c r="K77" s="99"/>
      <c r="L77" s="99"/>
    </row>
    <row r="78" spans="1:12" s="5" customFormat="1" x14ac:dyDescent="0.25">
      <c r="A78" s="59"/>
      <c r="B78" s="68"/>
      <c r="C78" s="58"/>
      <c r="D78" s="58"/>
      <c r="E78" s="99"/>
      <c r="F78" s="99"/>
      <c r="G78" s="21"/>
      <c r="H78" s="21"/>
      <c r="I78" s="21"/>
      <c r="J78" s="99"/>
      <c r="K78" s="99"/>
      <c r="L78" s="99"/>
    </row>
    <row r="79" spans="1:12" s="5" customFormat="1" x14ac:dyDescent="0.25">
      <c r="A79" s="59"/>
      <c r="B79" s="68"/>
      <c r="C79" s="58"/>
      <c r="D79" s="58"/>
      <c r="E79" s="99"/>
      <c r="F79" s="99"/>
      <c r="G79" s="21"/>
      <c r="H79" s="21"/>
      <c r="I79" s="21"/>
      <c r="J79" s="99"/>
      <c r="K79" s="99"/>
      <c r="L79" s="99"/>
    </row>
    <row r="80" spans="1:12" s="5" customFormat="1" x14ac:dyDescent="0.25">
      <c r="A80" s="59"/>
      <c r="B80" s="129" t="s">
        <v>231</v>
      </c>
      <c r="C80" s="130">
        <f>SUM(C81:C85)</f>
        <v>2</v>
      </c>
      <c r="D80" s="130">
        <f>SUM(D81:D85)</f>
        <v>2</v>
      </c>
      <c r="E80" s="237"/>
      <c r="F80" s="131"/>
      <c r="G80" s="130">
        <f t="shared" ref="G80:L80" si="17">SUM(G81:G85)</f>
        <v>30</v>
      </c>
      <c r="H80" s="130">
        <f t="shared" si="17"/>
        <v>7</v>
      </c>
      <c r="I80" s="130">
        <f t="shared" si="17"/>
        <v>3315</v>
      </c>
      <c r="J80" s="131">
        <f t="shared" si="17"/>
        <v>2</v>
      </c>
      <c r="K80" s="131">
        <f t="shared" si="17"/>
        <v>3</v>
      </c>
      <c r="L80" s="132">
        <f t="shared" si="17"/>
        <v>57346</v>
      </c>
    </row>
    <row r="81" spans="1:12" s="5" customFormat="1" ht="19.5" thickBot="1" x14ac:dyDescent="0.35">
      <c r="A81" s="59"/>
      <c r="B81" s="22" t="s">
        <v>368</v>
      </c>
      <c r="C81" s="58">
        <v>1</v>
      </c>
      <c r="D81" s="58">
        <v>1</v>
      </c>
      <c r="E81" s="287" t="s">
        <v>351</v>
      </c>
      <c r="F81" s="99" t="s">
        <v>356</v>
      </c>
      <c r="G81" s="21">
        <v>20</v>
      </c>
      <c r="H81" s="21">
        <v>7</v>
      </c>
      <c r="I81" s="21">
        <v>3045</v>
      </c>
      <c r="J81" s="99">
        <v>1</v>
      </c>
      <c r="K81" s="99">
        <v>2</v>
      </c>
      <c r="L81" s="99">
        <v>12646</v>
      </c>
    </row>
    <row r="82" spans="1:12" s="5" customFormat="1" ht="19.5" thickBot="1" x14ac:dyDescent="0.35">
      <c r="A82" s="59"/>
      <c r="B82" s="293" t="s">
        <v>369</v>
      </c>
      <c r="C82" s="58">
        <v>1</v>
      </c>
      <c r="D82" s="58">
        <v>1</v>
      </c>
      <c r="E82" s="287" t="s">
        <v>351</v>
      </c>
      <c r="F82" s="99" t="s">
        <v>303</v>
      </c>
      <c r="G82" s="21">
        <v>10</v>
      </c>
      <c r="H82" s="21">
        <v>0</v>
      </c>
      <c r="I82" s="134">
        <v>270</v>
      </c>
      <c r="J82" s="99">
        <v>1</v>
      </c>
      <c r="K82" s="99">
        <v>1</v>
      </c>
      <c r="L82" s="289">
        <v>44700</v>
      </c>
    </row>
    <row r="83" spans="1:12" s="5" customFormat="1" x14ac:dyDescent="0.25">
      <c r="A83" s="59"/>
      <c r="B83" s="68"/>
      <c r="C83" s="58"/>
      <c r="D83" s="58"/>
      <c r="E83" s="99"/>
      <c r="F83" s="99"/>
      <c r="G83" s="21"/>
      <c r="H83" s="21"/>
      <c r="I83" s="21"/>
      <c r="J83" s="99"/>
      <c r="K83" s="99"/>
      <c r="L83" s="99"/>
    </row>
    <row r="84" spans="1:12" s="5" customFormat="1" x14ac:dyDescent="0.25">
      <c r="A84" s="59"/>
      <c r="B84" s="68"/>
      <c r="C84" s="58"/>
      <c r="D84" s="58"/>
      <c r="E84" s="99"/>
      <c r="F84" s="99"/>
      <c r="G84" s="21"/>
      <c r="H84" s="21"/>
      <c r="I84" s="21"/>
      <c r="J84" s="99"/>
      <c r="K84" s="99"/>
      <c r="L84" s="99"/>
    </row>
    <row r="85" spans="1:12" s="5" customFormat="1" x14ac:dyDescent="0.25">
      <c r="A85" s="59"/>
      <c r="B85" s="68"/>
      <c r="C85" s="58"/>
      <c r="D85" s="58"/>
      <c r="E85" s="99"/>
      <c r="F85" s="99"/>
      <c r="G85" s="21"/>
      <c r="H85" s="21"/>
      <c r="I85" s="21"/>
      <c r="J85" s="99"/>
      <c r="K85" s="99"/>
      <c r="L85" s="99"/>
    </row>
    <row r="86" spans="1:12" s="5" customFormat="1" x14ac:dyDescent="0.25">
      <c r="A86" s="59"/>
      <c r="B86" s="129" t="s">
        <v>232</v>
      </c>
      <c r="C86" s="130">
        <f>SUM(C87:C90)</f>
        <v>0</v>
      </c>
      <c r="D86" s="130">
        <f>SUM(D87:D90)</f>
        <v>0</v>
      </c>
      <c r="E86" s="237"/>
      <c r="F86" s="131"/>
      <c r="G86" s="130">
        <f t="shared" ref="G86:L86" si="18">SUM(G87:G90)</f>
        <v>0</v>
      </c>
      <c r="H86" s="130">
        <f t="shared" si="18"/>
        <v>0</v>
      </c>
      <c r="I86" s="130">
        <f t="shared" si="18"/>
        <v>0</v>
      </c>
      <c r="J86" s="131">
        <f t="shared" si="18"/>
        <v>0</v>
      </c>
      <c r="K86" s="131">
        <f t="shared" si="18"/>
        <v>0</v>
      </c>
      <c r="L86" s="132">
        <f t="shared" si="18"/>
        <v>0</v>
      </c>
    </row>
    <row r="87" spans="1:12" s="5" customFormat="1" x14ac:dyDescent="0.25">
      <c r="A87" s="59"/>
      <c r="B87" s="68"/>
      <c r="C87" s="58"/>
      <c r="D87" s="58"/>
      <c r="E87" s="99"/>
      <c r="F87" s="99"/>
      <c r="G87" s="21"/>
      <c r="H87" s="21"/>
      <c r="I87" s="21"/>
      <c r="J87" s="99"/>
      <c r="K87" s="99"/>
      <c r="L87" s="99"/>
    </row>
    <row r="88" spans="1:12" s="5" customFormat="1" x14ac:dyDescent="0.25">
      <c r="A88" s="59"/>
      <c r="B88" s="68"/>
      <c r="C88" s="58"/>
      <c r="D88" s="58"/>
      <c r="E88" s="99"/>
      <c r="F88" s="99"/>
      <c r="G88" s="21"/>
      <c r="H88" s="21"/>
      <c r="I88" s="21"/>
      <c r="J88" s="99"/>
      <c r="K88" s="99"/>
      <c r="L88" s="99"/>
    </row>
    <row r="89" spans="1:12" s="5" customFormat="1" x14ac:dyDescent="0.25">
      <c r="A89" s="59"/>
      <c r="B89" s="68"/>
      <c r="C89" s="58"/>
      <c r="D89" s="58"/>
      <c r="E89" s="99"/>
      <c r="F89" s="99"/>
      <c r="G89" s="21"/>
      <c r="H89" s="21"/>
      <c r="I89" s="21"/>
      <c r="J89" s="99"/>
      <c r="K89" s="99"/>
      <c r="L89" s="99"/>
    </row>
    <row r="90" spans="1:12" x14ac:dyDescent="0.25">
      <c r="A90" s="59"/>
      <c r="B90" s="68"/>
      <c r="C90" s="58"/>
      <c r="D90" s="58"/>
      <c r="E90" s="99"/>
      <c r="F90" s="99"/>
      <c r="G90" s="21"/>
      <c r="H90" s="21"/>
      <c r="I90" s="21"/>
      <c r="J90" s="99"/>
      <c r="K90" s="99"/>
      <c r="L90" s="99"/>
    </row>
    <row r="91" spans="1:12" s="5" customFormat="1" ht="75" customHeight="1" x14ac:dyDescent="0.25">
      <c r="A91" s="100" t="s">
        <v>100</v>
      </c>
      <c r="B91" s="100" t="s">
        <v>72</v>
      </c>
      <c r="C91" s="100">
        <f>SUM(C92,C96,C102)</f>
        <v>1</v>
      </c>
      <c r="D91" s="100">
        <f>SUM(D92,D96,D102)</f>
        <v>1</v>
      </c>
      <c r="E91" s="100"/>
      <c r="F91" s="100"/>
      <c r="G91" s="100">
        <f>SUM(G92,G96,G102)</f>
        <v>30</v>
      </c>
      <c r="H91" s="100">
        <f>SUM(H92,H96,H102)</f>
        <v>30</v>
      </c>
      <c r="I91" s="100">
        <f>SUM(CI92,I96,I102)</f>
        <v>116</v>
      </c>
      <c r="J91" s="100">
        <f>SUM(J92,J96,J102)</f>
        <v>0</v>
      </c>
      <c r="K91" s="100">
        <f>SUM(K92,K96,K102)</f>
        <v>0</v>
      </c>
      <c r="L91" s="100">
        <f>SUM(L92,L96,L102)</f>
        <v>0</v>
      </c>
    </row>
    <row r="92" spans="1:12" s="5" customFormat="1" x14ac:dyDescent="0.25">
      <c r="A92" s="59"/>
      <c r="B92" s="129" t="s">
        <v>230</v>
      </c>
      <c r="C92" s="130">
        <f>SUM(C93:C95)</f>
        <v>0</v>
      </c>
      <c r="D92" s="130">
        <f>SUM(D93:D95)</f>
        <v>0</v>
      </c>
      <c r="E92" s="237"/>
      <c r="F92" s="131"/>
      <c r="G92" s="130">
        <f t="shared" ref="G92:L92" si="19">SUM(G93:G95)</f>
        <v>0</v>
      </c>
      <c r="H92" s="130">
        <f t="shared" si="19"/>
        <v>0</v>
      </c>
      <c r="I92" s="130">
        <f t="shared" si="19"/>
        <v>0</v>
      </c>
      <c r="J92" s="131">
        <f t="shared" si="19"/>
        <v>0</v>
      </c>
      <c r="K92" s="131">
        <f t="shared" si="19"/>
        <v>0</v>
      </c>
      <c r="L92" s="132">
        <f t="shared" si="19"/>
        <v>0</v>
      </c>
    </row>
    <row r="93" spans="1:12" s="5" customFormat="1" x14ac:dyDescent="0.25">
      <c r="A93" s="59"/>
      <c r="B93" s="68"/>
      <c r="C93" s="58"/>
      <c r="D93" s="58"/>
      <c r="E93" s="99"/>
      <c r="F93" s="99"/>
      <c r="G93" s="21"/>
      <c r="H93" s="21"/>
      <c r="I93" s="21"/>
      <c r="J93" s="99"/>
      <c r="K93" s="99"/>
      <c r="L93" s="99"/>
    </row>
    <row r="94" spans="1:12" s="5" customFormat="1" x14ac:dyDescent="0.25">
      <c r="A94" s="59"/>
      <c r="B94" s="68"/>
      <c r="C94" s="58"/>
      <c r="D94" s="58"/>
      <c r="E94" s="99"/>
      <c r="F94" s="99"/>
      <c r="G94" s="21"/>
      <c r="H94" s="21"/>
      <c r="I94" s="21"/>
      <c r="J94" s="99"/>
      <c r="K94" s="99"/>
      <c r="L94" s="99"/>
    </row>
    <row r="95" spans="1:12" s="5" customFormat="1" x14ac:dyDescent="0.25">
      <c r="A95" s="59"/>
      <c r="B95" s="68"/>
      <c r="C95" s="58"/>
      <c r="D95" s="58"/>
      <c r="E95" s="99"/>
      <c r="F95" s="99"/>
      <c r="G95" s="21"/>
      <c r="H95" s="21"/>
      <c r="I95" s="21"/>
      <c r="J95" s="99"/>
      <c r="K95" s="99"/>
      <c r="L95" s="99"/>
    </row>
    <row r="96" spans="1:12" s="5" customFormat="1" x14ac:dyDescent="0.25">
      <c r="A96" s="59"/>
      <c r="B96" s="129" t="s">
        <v>231</v>
      </c>
      <c r="C96" s="130">
        <v>1</v>
      </c>
      <c r="D96" s="130">
        <v>1</v>
      </c>
      <c r="E96" s="237"/>
      <c r="F96" s="131"/>
      <c r="G96" s="130">
        <f t="shared" ref="G96:L96" si="20">SUM(G97:G101)</f>
        <v>30</v>
      </c>
      <c r="H96" s="130">
        <f t="shared" si="20"/>
        <v>30</v>
      </c>
      <c r="I96" s="130">
        <f t="shared" si="20"/>
        <v>116</v>
      </c>
      <c r="J96" s="131">
        <f t="shared" si="20"/>
        <v>0</v>
      </c>
      <c r="K96" s="131">
        <f t="shared" si="20"/>
        <v>0</v>
      </c>
      <c r="L96" s="132">
        <f t="shared" si="20"/>
        <v>0</v>
      </c>
    </row>
    <row r="97" spans="1:12" s="5" customFormat="1" x14ac:dyDescent="0.25">
      <c r="A97" s="59"/>
      <c r="B97" s="68" t="s">
        <v>370</v>
      </c>
      <c r="C97" s="58">
        <v>1</v>
      </c>
      <c r="D97" s="58">
        <v>1</v>
      </c>
      <c r="E97" s="287" t="s">
        <v>371</v>
      </c>
      <c r="F97" s="59" t="s">
        <v>372</v>
      </c>
      <c r="G97" s="21">
        <v>20</v>
      </c>
      <c r="H97" s="21">
        <v>20</v>
      </c>
      <c r="I97" s="134">
        <v>46</v>
      </c>
      <c r="J97" s="99"/>
      <c r="K97" s="99"/>
      <c r="L97" s="99"/>
    </row>
    <row r="98" spans="1:12" s="5" customFormat="1" x14ac:dyDescent="0.25">
      <c r="A98" s="59"/>
      <c r="B98" s="68" t="s">
        <v>373</v>
      </c>
      <c r="C98" s="58">
        <v>1</v>
      </c>
      <c r="D98" s="58">
        <v>1</v>
      </c>
      <c r="E98" s="287" t="s">
        <v>351</v>
      </c>
      <c r="F98" s="294" t="s">
        <v>303</v>
      </c>
      <c r="G98" s="21">
        <v>10</v>
      </c>
      <c r="H98" s="21">
        <v>10</v>
      </c>
      <c r="I98" s="134">
        <v>70</v>
      </c>
      <c r="J98" s="99"/>
      <c r="K98" s="99"/>
      <c r="L98" s="99"/>
    </row>
    <row r="99" spans="1:12" s="5" customFormat="1" x14ac:dyDescent="0.25">
      <c r="A99" s="59"/>
      <c r="B99" s="68"/>
      <c r="C99" s="58"/>
      <c r="D99" s="58"/>
      <c r="E99" s="99"/>
      <c r="F99" s="99"/>
      <c r="G99" s="21"/>
      <c r="H99" s="21"/>
      <c r="I99" s="21"/>
      <c r="J99" s="99"/>
      <c r="K99" s="99"/>
      <c r="L99" s="99"/>
    </row>
    <row r="100" spans="1:12" s="5" customFormat="1" x14ac:dyDescent="0.25">
      <c r="A100" s="59"/>
      <c r="B100" s="68"/>
      <c r="C100" s="58"/>
      <c r="D100" s="58"/>
      <c r="E100" s="99"/>
      <c r="F100" s="99"/>
      <c r="G100" s="21"/>
      <c r="H100" s="21"/>
      <c r="I100" s="21"/>
      <c r="J100" s="99"/>
      <c r="K100" s="99"/>
      <c r="L100" s="99"/>
    </row>
    <row r="101" spans="1:12" s="5" customFormat="1" x14ac:dyDescent="0.25">
      <c r="A101" s="59"/>
      <c r="B101" s="68"/>
      <c r="C101" s="58"/>
      <c r="D101" s="58"/>
      <c r="E101" s="99"/>
      <c r="F101" s="99"/>
      <c r="G101" s="21"/>
      <c r="H101" s="21"/>
      <c r="I101" s="21"/>
      <c r="J101" s="99"/>
      <c r="K101" s="99"/>
      <c r="L101" s="99"/>
    </row>
    <row r="102" spans="1:12" s="5" customFormat="1" x14ac:dyDescent="0.25">
      <c r="A102" s="59"/>
      <c r="B102" s="129" t="s">
        <v>232</v>
      </c>
      <c r="C102" s="130">
        <f>SUM(C103:C106)</f>
        <v>0</v>
      </c>
      <c r="D102" s="130">
        <f>SUM(D103:D106)</f>
        <v>0</v>
      </c>
      <c r="E102" s="237"/>
      <c r="F102" s="131"/>
      <c r="G102" s="130">
        <f t="shared" ref="G102:L102" si="21">SUM(G103:G106)</f>
        <v>0</v>
      </c>
      <c r="H102" s="130">
        <f t="shared" si="21"/>
        <v>0</v>
      </c>
      <c r="I102" s="130">
        <f t="shared" si="21"/>
        <v>0</v>
      </c>
      <c r="J102" s="131">
        <f t="shared" si="21"/>
        <v>0</v>
      </c>
      <c r="K102" s="131">
        <f t="shared" si="21"/>
        <v>0</v>
      </c>
      <c r="L102" s="132">
        <f t="shared" si="21"/>
        <v>0</v>
      </c>
    </row>
    <row r="103" spans="1:12" s="5" customFormat="1" x14ac:dyDescent="0.25">
      <c r="A103" s="59"/>
      <c r="B103" s="68"/>
      <c r="C103" s="58"/>
      <c r="D103" s="58"/>
      <c r="E103" s="99"/>
      <c r="F103" s="99"/>
      <c r="G103" s="21"/>
      <c r="H103" s="21"/>
      <c r="I103" s="21"/>
      <c r="J103" s="99"/>
      <c r="K103" s="99"/>
      <c r="L103" s="99"/>
    </row>
    <row r="104" spans="1:12" s="5" customFormat="1" x14ac:dyDescent="0.25">
      <c r="A104" s="59"/>
      <c r="B104" s="68"/>
      <c r="C104" s="58"/>
      <c r="D104" s="58"/>
      <c r="E104" s="99"/>
      <c r="F104" s="99"/>
      <c r="G104" s="21"/>
      <c r="H104" s="21"/>
      <c r="I104" s="21"/>
      <c r="J104" s="99"/>
      <c r="K104" s="99"/>
      <c r="L104" s="99"/>
    </row>
    <row r="105" spans="1:12" s="5" customFormat="1" x14ac:dyDescent="0.25">
      <c r="A105" s="59"/>
      <c r="B105" s="68"/>
      <c r="C105" s="58"/>
      <c r="D105" s="58"/>
      <c r="E105" s="99"/>
      <c r="F105" s="99"/>
      <c r="G105" s="21"/>
      <c r="H105" s="21"/>
      <c r="I105" s="21"/>
      <c r="J105" s="99"/>
      <c r="K105" s="99"/>
      <c r="L105" s="99"/>
    </row>
    <row r="106" spans="1:12" x14ac:dyDescent="0.25">
      <c r="A106" s="59"/>
      <c r="B106" s="68"/>
      <c r="C106" s="58"/>
      <c r="D106" s="58"/>
      <c r="E106" s="99"/>
      <c r="F106" s="99"/>
      <c r="G106" s="21"/>
      <c r="H106" s="21"/>
      <c r="I106" s="21"/>
      <c r="J106" s="99"/>
      <c r="K106" s="99"/>
      <c r="L106" s="99"/>
    </row>
    <row r="107" spans="1:12" ht="187.5" customHeight="1" x14ac:dyDescent="0.25">
      <c r="A107" s="100" t="s">
        <v>195</v>
      </c>
      <c r="B107" s="100" t="s">
        <v>196</v>
      </c>
      <c r="C107" s="100">
        <f>SUM(C108,C112,C115)</f>
        <v>0</v>
      </c>
      <c r="D107" s="100">
        <f>SUM(D108,D112,D115)</f>
        <v>0</v>
      </c>
      <c r="E107" s="100"/>
      <c r="F107" s="100"/>
      <c r="G107" s="100">
        <f t="shared" ref="G107:L107" si="22">SUM(G108,G112,G115)</f>
        <v>0</v>
      </c>
      <c r="H107" s="100">
        <f t="shared" si="22"/>
        <v>0</v>
      </c>
      <c r="I107" s="100">
        <f t="shared" si="22"/>
        <v>0</v>
      </c>
      <c r="J107" s="100">
        <f t="shared" si="22"/>
        <v>0</v>
      </c>
      <c r="K107" s="100">
        <f t="shared" si="22"/>
        <v>0</v>
      </c>
      <c r="L107" s="100">
        <f t="shared" si="22"/>
        <v>0</v>
      </c>
    </row>
    <row r="108" spans="1:12" x14ac:dyDescent="0.25">
      <c r="A108" s="59"/>
      <c r="B108" s="129" t="s">
        <v>230</v>
      </c>
      <c r="C108" s="130">
        <f>SUM(C109:C111)</f>
        <v>0</v>
      </c>
      <c r="D108" s="130">
        <f>SUM(D109:D111)</f>
        <v>0</v>
      </c>
      <c r="E108" s="237"/>
      <c r="F108" s="131"/>
      <c r="G108" s="130">
        <f t="shared" ref="G108:L108" si="23">SUM(G109:G111)</f>
        <v>0</v>
      </c>
      <c r="H108" s="130">
        <f t="shared" si="23"/>
        <v>0</v>
      </c>
      <c r="I108" s="130">
        <f t="shared" si="23"/>
        <v>0</v>
      </c>
      <c r="J108" s="131">
        <f t="shared" si="23"/>
        <v>0</v>
      </c>
      <c r="K108" s="131">
        <f t="shared" si="23"/>
        <v>0</v>
      </c>
      <c r="L108" s="132">
        <f t="shared" si="23"/>
        <v>0</v>
      </c>
    </row>
    <row r="109" spans="1:12" x14ac:dyDescent="0.25">
      <c r="A109" s="59"/>
      <c r="B109" s="68"/>
      <c r="C109" s="58"/>
      <c r="D109" s="58"/>
      <c r="E109" s="99"/>
      <c r="F109" s="99"/>
      <c r="G109" s="21"/>
      <c r="H109" s="21"/>
      <c r="I109" s="21"/>
      <c r="J109" s="99"/>
      <c r="K109" s="99"/>
      <c r="L109" s="99"/>
    </row>
    <row r="110" spans="1:12" x14ac:dyDescent="0.25">
      <c r="A110" s="59"/>
      <c r="B110" s="68"/>
      <c r="C110" s="58"/>
      <c r="D110" s="58"/>
      <c r="E110" s="99"/>
      <c r="F110" s="99"/>
      <c r="G110" s="21"/>
      <c r="H110" s="21"/>
      <c r="I110" s="21"/>
      <c r="J110" s="99"/>
      <c r="K110" s="99"/>
      <c r="L110" s="99"/>
    </row>
    <row r="111" spans="1:12" x14ac:dyDescent="0.25">
      <c r="A111" s="59"/>
      <c r="B111" s="68"/>
      <c r="C111" s="58"/>
      <c r="D111" s="58"/>
      <c r="E111" s="99"/>
      <c r="F111" s="99"/>
      <c r="G111" s="21"/>
      <c r="H111" s="21"/>
      <c r="I111" s="21"/>
      <c r="J111" s="99"/>
      <c r="K111" s="99"/>
      <c r="L111" s="99"/>
    </row>
    <row r="112" spans="1:12" x14ac:dyDescent="0.25">
      <c r="A112" s="59"/>
      <c r="B112" s="129" t="s">
        <v>231</v>
      </c>
      <c r="C112" s="130">
        <f>SUM(C113:C114)</f>
        <v>0</v>
      </c>
      <c r="D112" s="130">
        <f>SUM(D113:D114)</f>
        <v>0</v>
      </c>
      <c r="E112" s="237"/>
      <c r="F112" s="131"/>
      <c r="G112" s="130">
        <f t="shared" ref="G112:L112" si="24">SUM(G113:G114)</f>
        <v>0</v>
      </c>
      <c r="H112" s="130">
        <f t="shared" si="24"/>
        <v>0</v>
      </c>
      <c r="I112" s="130">
        <f t="shared" si="24"/>
        <v>0</v>
      </c>
      <c r="J112" s="131">
        <f t="shared" si="24"/>
        <v>0</v>
      </c>
      <c r="K112" s="131">
        <f t="shared" si="24"/>
        <v>0</v>
      </c>
      <c r="L112" s="132">
        <f t="shared" si="24"/>
        <v>0</v>
      </c>
    </row>
    <row r="113" spans="1:14" x14ac:dyDescent="0.25">
      <c r="A113" s="59"/>
      <c r="B113" s="68"/>
      <c r="C113" s="58"/>
      <c r="D113" s="58"/>
      <c r="E113" s="99"/>
      <c r="F113" s="99"/>
      <c r="G113" s="21"/>
      <c r="H113" s="21"/>
      <c r="I113" s="21"/>
      <c r="J113" s="99"/>
      <c r="K113" s="99"/>
      <c r="L113" s="99"/>
    </row>
    <row r="114" spans="1:14" x14ac:dyDescent="0.25">
      <c r="A114" s="59"/>
      <c r="B114" s="68"/>
      <c r="C114" s="58"/>
      <c r="D114" s="58"/>
      <c r="E114" s="99"/>
      <c r="F114" s="99"/>
      <c r="G114" s="21"/>
      <c r="H114" s="21"/>
      <c r="I114" s="21"/>
      <c r="J114" s="99"/>
      <c r="K114" s="99"/>
      <c r="L114" s="99"/>
    </row>
    <row r="115" spans="1:14" x14ac:dyDescent="0.25">
      <c r="A115" s="59"/>
      <c r="B115" s="129" t="s">
        <v>232</v>
      </c>
      <c r="C115" s="130">
        <f>SUM(C116:C118)</f>
        <v>0</v>
      </c>
      <c r="D115" s="130">
        <f>SUM(D116:D118)</f>
        <v>0</v>
      </c>
      <c r="E115" s="237"/>
      <c r="F115" s="131"/>
      <c r="G115" s="130">
        <f t="shared" ref="G115:L115" si="25">SUM(G116:G118)</f>
        <v>0</v>
      </c>
      <c r="H115" s="130">
        <f t="shared" si="25"/>
        <v>0</v>
      </c>
      <c r="I115" s="130">
        <f t="shared" si="25"/>
        <v>0</v>
      </c>
      <c r="J115" s="131">
        <f t="shared" si="25"/>
        <v>0</v>
      </c>
      <c r="K115" s="131">
        <f t="shared" si="25"/>
        <v>0</v>
      </c>
      <c r="L115" s="132">
        <f t="shared" si="25"/>
        <v>0</v>
      </c>
    </row>
    <row r="116" spans="1:14" x14ac:dyDescent="0.25">
      <c r="A116" s="59"/>
      <c r="B116" s="68"/>
      <c r="C116" s="58"/>
      <c r="D116" s="58"/>
      <c r="E116" s="99"/>
      <c r="F116" s="99"/>
      <c r="G116" s="21"/>
      <c r="H116" s="21"/>
      <c r="I116" s="21"/>
      <c r="J116" s="99"/>
      <c r="K116" s="99"/>
      <c r="L116" s="99"/>
    </row>
    <row r="117" spans="1:14" x14ac:dyDescent="0.25">
      <c r="A117" s="59"/>
      <c r="B117" s="68"/>
      <c r="C117" s="58"/>
      <c r="D117" s="58"/>
      <c r="E117" s="99"/>
      <c r="F117" s="99"/>
      <c r="G117" s="21"/>
      <c r="H117" s="21"/>
      <c r="I117" s="21"/>
      <c r="J117" s="99"/>
      <c r="K117" s="99"/>
      <c r="L117" s="99"/>
    </row>
    <row r="118" spans="1:14" x14ac:dyDescent="0.25">
      <c r="A118" s="59"/>
      <c r="B118" s="68"/>
      <c r="C118" s="58"/>
      <c r="D118" s="58"/>
      <c r="E118" s="99"/>
      <c r="F118" s="99"/>
      <c r="G118" s="21"/>
      <c r="H118" s="21"/>
      <c r="I118" s="21"/>
      <c r="J118" s="99"/>
      <c r="K118" s="99"/>
      <c r="L118" s="99"/>
    </row>
    <row r="119" spans="1:14" ht="19.5" x14ac:dyDescent="0.35">
      <c r="A119" s="435" t="s">
        <v>194</v>
      </c>
      <c r="B119" s="435"/>
      <c r="C119" s="435"/>
      <c r="D119" s="435"/>
      <c r="E119" s="435"/>
      <c r="F119" s="435"/>
      <c r="G119" s="435"/>
      <c r="H119" s="435"/>
      <c r="I119" s="435"/>
      <c r="J119" s="435"/>
      <c r="K119" s="100"/>
      <c r="L119" s="100"/>
    </row>
    <row r="120" spans="1:14" x14ac:dyDescent="0.3">
      <c r="K120" s="240"/>
      <c r="L120" s="125"/>
    </row>
    <row r="121" spans="1:14" x14ac:dyDescent="0.3">
      <c r="I121" s="10"/>
      <c r="J121" s="10"/>
      <c r="K121" s="125"/>
      <c r="L121" s="125"/>
      <c r="M121" s="3"/>
      <c r="N121" s="3"/>
    </row>
    <row r="122" spans="1:14" x14ac:dyDescent="0.3">
      <c r="I122" s="10"/>
      <c r="J122" s="10"/>
      <c r="K122" s="125"/>
      <c r="L122" s="125"/>
      <c r="M122" s="3"/>
      <c r="N122" s="3"/>
    </row>
    <row r="123" spans="1:14" x14ac:dyDescent="0.3">
      <c r="I123" s="10"/>
      <c r="J123" s="10"/>
      <c r="K123" s="125"/>
      <c r="L123" s="125"/>
      <c r="M123" s="3"/>
      <c r="N123" s="3"/>
    </row>
    <row r="124" spans="1:14" x14ac:dyDescent="0.3">
      <c r="I124" s="10"/>
      <c r="J124" s="10"/>
      <c r="K124" s="125"/>
      <c r="L124" s="125"/>
      <c r="M124" s="3"/>
      <c r="N124" s="3"/>
    </row>
    <row r="125" spans="1:14" x14ac:dyDescent="0.3">
      <c r="I125" s="10"/>
      <c r="J125" s="10"/>
      <c r="K125" s="125"/>
      <c r="L125" s="125"/>
      <c r="M125" s="3"/>
      <c r="N125" s="3"/>
    </row>
    <row r="126" spans="1:14" x14ac:dyDescent="0.3">
      <c r="I126" s="10"/>
      <c r="J126" s="10"/>
      <c r="K126" s="125"/>
      <c r="L126" s="125"/>
      <c r="M126" s="3"/>
      <c r="N126" s="3"/>
    </row>
    <row r="127" spans="1:14" x14ac:dyDescent="0.3">
      <c r="I127" s="10"/>
      <c r="J127" s="241"/>
      <c r="K127" s="242"/>
      <c r="L127" s="242"/>
      <c r="M127" s="243"/>
      <c r="N127" s="3"/>
    </row>
    <row r="128" spans="1:14" x14ac:dyDescent="0.3">
      <c r="I128" s="10"/>
      <c r="J128" s="241"/>
      <c r="K128" s="242"/>
      <c r="L128" s="242"/>
      <c r="M128" s="243"/>
      <c r="N128" s="3"/>
    </row>
    <row r="129" spans="9:14" customFormat="1" x14ac:dyDescent="0.25">
      <c r="I129" s="3"/>
      <c r="J129" s="243"/>
      <c r="K129" s="242"/>
      <c r="L129" s="242"/>
      <c r="M129" s="243"/>
      <c r="N129" s="3"/>
    </row>
    <row r="130" spans="9:14" customFormat="1" x14ac:dyDescent="0.25">
      <c r="I130" s="3"/>
      <c r="J130" s="243"/>
      <c r="K130" s="244"/>
      <c r="L130" s="244"/>
      <c r="M130" s="243"/>
      <c r="N130" s="3"/>
    </row>
    <row r="131" spans="9:14" customFormat="1" x14ac:dyDescent="0.25">
      <c r="I131" s="3"/>
      <c r="J131" s="243"/>
      <c r="K131" s="245"/>
      <c r="L131" s="245"/>
      <c r="M131" s="243"/>
      <c r="N131" s="3"/>
    </row>
    <row r="132" spans="9:14" customFormat="1" x14ac:dyDescent="0.25">
      <c r="I132" s="3"/>
      <c r="J132" s="243"/>
      <c r="K132" s="245"/>
      <c r="L132" s="245"/>
      <c r="M132" s="243"/>
      <c r="N132" s="3"/>
    </row>
    <row r="133" spans="9:14" customFormat="1" x14ac:dyDescent="0.25">
      <c r="I133" s="3"/>
      <c r="J133" s="243"/>
      <c r="K133" s="245"/>
      <c r="L133" s="245"/>
      <c r="M133" s="243"/>
      <c r="N133" s="3"/>
    </row>
    <row r="134" spans="9:14" customFormat="1" x14ac:dyDescent="0.25">
      <c r="I134" s="3"/>
      <c r="J134" s="3"/>
      <c r="K134" s="126"/>
      <c r="L134" s="126"/>
      <c r="M134" s="3"/>
      <c r="N134" s="3"/>
    </row>
    <row r="135" spans="9:14" customFormat="1" x14ac:dyDescent="0.25">
      <c r="I135" s="3"/>
      <c r="J135" s="3"/>
      <c r="K135" s="126"/>
      <c r="L135" s="126"/>
      <c r="M135" s="3"/>
      <c r="N135" s="3"/>
    </row>
    <row r="136" spans="9:14" customFormat="1" x14ac:dyDescent="0.25">
      <c r="I136" s="3"/>
      <c r="J136" s="3"/>
      <c r="K136" s="126"/>
      <c r="L136" s="126"/>
      <c r="M136" s="3"/>
      <c r="N136" s="3"/>
    </row>
    <row r="137" spans="9:14" customFormat="1" x14ac:dyDescent="0.25">
      <c r="I137" s="3"/>
      <c r="J137" s="243"/>
      <c r="K137" s="245"/>
      <c r="L137" s="245"/>
      <c r="M137" s="243"/>
      <c r="N137" s="243"/>
    </row>
    <row r="138" spans="9:14" customFormat="1" x14ac:dyDescent="0.25">
      <c r="I138" s="3"/>
      <c r="J138" s="243"/>
      <c r="K138" s="245"/>
      <c r="L138" s="245"/>
      <c r="M138" s="243"/>
      <c r="N138" s="243"/>
    </row>
    <row r="139" spans="9:14" customFormat="1" x14ac:dyDescent="0.25">
      <c r="I139" s="3"/>
      <c r="J139" s="243"/>
      <c r="K139" s="245"/>
      <c r="L139" s="245"/>
      <c r="M139" s="243"/>
      <c r="N139" s="243"/>
    </row>
    <row r="140" spans="9:14" customFormat="1" x14ac:dyDescent="0.25">
      <c r="I140" s="3"/>
      <c r="J140" s="243"/>
      <c r="K140" s="245"/>
      <c r="L140" s="245"/>
      <c r="M140" s="243"/>
      <c r="N140" s="243"/>
    </row>
    <row r="141" spans="9:14" customFormat="1" x14ac:dyDescent="0.25">
      <c r="I141" s="3"/>
      <c r="J141" s="243"/>
      <c r="K141" s="244"/>
      <c r="L141" s="244"/>
      <c r="M141" s="243"/>
      <c r="N141" s="243"/>
    </row>
    <row r="142" spans="9:14" customFormat="1" x14ac:dyDescent="0.25">
      <c r="I142" s="3"/>
      <c r="J142" s="243"/>
      <c r="K142" s="245"/>
      <c r="L142" s="245"/>
      <c r="M142" s="243"/>
      <c r="N142" s="243"/>
    </row>
    <row r="143" spans="9:14" customFormat="1" x14ac:dyDescent="0.25">
      <c r="I143" s="3"/>
      <c r="J143" s="243"/>
      <c r="K143" s="245"/>
      <c r="L143" s="245"/>
      <c r="M143" s="243"/>
      <c r="N143" s="243"/>
    </row>
    <row r="144" spans="9:14" customFormat="1" x14ac:dyDescent="0.25">
      <c r="I144" s="3"/>
      <c r="J144" s="243"/>
      <c r="K144" s="245"/>
      <c r="L144" s="245"/>
      <c r="M144" s="243"/>
      <c r="N144" s="243"/>
    </row>
    <row r="145" spans="9:14" customFormat="1" x14ac:dyDescent="0.25">
      <c r="I145" s="3"/>
      <c r="J145" s="243"/>
      <c r="K145" s="245"/>
      <c r="L145" s="245"/>
      <c r="M145" s="243"/>
      <c r="N145" s="243"/>
    </row>
    <row r="146" spans="9:14" customFormat="1" x14ac:dyDescent="0.25">
      <c r="I146" s="3"/>
      <c r="J146" s="243"/>
      <c r="K146" s="245"/>
      <c r="L146" s="245"/>
      <c r="M146" s="243"/>
      <c r="N146" s="243"/>
    </row>
    <row r="147" spans="9:14" customFormat="1" x14ac:dyDescent="0.25">
      <c r="I147" s="3"/>
      <c r="J147" s="3"/>
      <c r="K147" s="126"/>
      <c r="L147" s="126"/>
      <c r="M147" s="3"/>
      <c r="N147" s="3"/>
    </row>
    <row r="148" spans="9:14" customFormat="1" x14ac:dyDescent="0.25">
      <c r="I148" s="3"/>
      <c r="J148" s="3"/>
      <c r="K148" s="126"/>
      <c r="L148" s="126"/>
      <c r="M148" s="3"/>
      <c r="N148" s="3"/>
    </row>
    <row r="149" spans="9:14" customFormat="1" x14ac:dyDescent="0.25">
      <c r="I149" s="3"/>
      <c r="J149" s="243"/>
      <c r="K149" s="245"/>
      <c r="L149" s="245"/>
      <c r="M149" s="243"/>
      <c r="N149" s="243"/>
    </row>
    <row r="150" spans="9:14" customFormat="1" x14ac:dyDescent="0.25">
      <c r="I150" s="3"/>
      <c r="J150" s="243"/>
      <c r="K150" s="245"/>
      <c r="L150" s="245"/>
      <c r="M150" s="243"/>
      <c r="N150" s="243"/>
    </row>
    <row r="151" spans="9:14" customFormat="1" x14ac:dyDescent="0.25">
      <c r="I151" s="3"/>
      <c r="J151" s="243"/>
      <c r="K151" s="245"/>
      <c r="L151" s="245"/>
      <c r="M151" s="243"/>
      <c r="N151" s="243"/>
    </row>
    <row r="152" spans="9:14" customFormat="1" x14ac:dyDescent="0.25">
      <c r="I152" s="3"/>
      <c r="J152" s="243"/>
      <c r="K152" s="244"/>
      <c r="L152" s="244"/>
      <c r="M152" s="243"/>
      <c r="N152" s="243"/>
    </row>
    <row r="153" spans="9:14" customFormat="1" x14ac:dyDescent="0.25">
      <c r="I153" s="3"/>
      <c r="J153" s="243"/>
      <c r="K153" s="245"/>
      <c r="L153" s="245"/>
      <c r="M153" s="243"/>
      <c r="N153" s="243"/>
    </row>
    <row r="154" spans="9:14" customFormat="1" x14ac:dyDescent="0.25">
      <c r="I154" s="3"/>
      <c r="J154" s="243"/>
      <c r="K154" s="245"/>
      <c r="L154" s="245"/>
      <c r="M154" s="243"/>
      <c r="N154" s="243"/>
    </row>
    <row r="155" spans="9:14" customFormat="1" x14ac:dyDescent="0.25">
      <c r="I155" s="3"/>
      <c r="J155" s="243"/>
      <c r="K155" s="245"/>
      <c r="L155" s="245"/>
      <c r="M155" s="243"/>
      <c r="N155" s="243"/>
    </row>
    <row r="156" spans="9:14" customFormat="1" x14ac:dyDescent="0.25">
      <c r="I156" s="3"/>
      <c r="J156" s="243"/>
      <c r="K156" s="245"/>
      <c r="L156" s="245"/>
      <c r="M156" s="243"/>
      <c r="N156" s="243"/>
    </row>
    <row r="157" spans="9:14" customFormat="1" x14ac:dyDescent="0.25">
      <c r="I157" s="3"/>
      <c r="J157" s="243"/>
      <c r="K157" s="245"/>
      <c r="L157" s="245"/>
      <c r="M157" s="243"/>
      <c r="N157" s="243"/>
    </row>
    <row r="158" spans="9:14" customFormat="1" x14ac:dyDescent="0.25">
      <c r="I158" s="3"/>
      <c r="J158" s="243"/>
      <c r="K158" s="245"/>
      <c r="L158" s="245"/>
      <c r="M158" s="243"/>
      <c r="N158" s="243"/>
    </row>
    <row r="159" spans="9:14" customFormat="1" x14ac:dyDescent="0.25">
      <c r="I159" s="3"/>
      <c r="J159" s="243"/>
      <c r="K159" s="245"/>
      <c r="L159" s="245"/>
      <c r="M159" s="243"/>
      <c r="N159" s="243"/>
    </row>
    <row r="160" spans="9:14" customFormat="1" x14ac:dyDescent="0.25">
      <c r="I160" s="3"/>
      <c r="J160" s="243"/>
      <c r="K160" s="245"/>
      <c r="L160" s="245"/>
      <c r="M160" s="243"/>
      <c r="N160" s="243"/>
    </row>
    <row r="161" spans="7:17" customFormat="1" x14ac:dyDescent="0.25">
      <c r="I161" s="3"/>
      <c r="J161" s="243"/>
      <c r="K161" s="245"/>
      <c r="L161" s="245"/>
      <c r="M161" s="243"/>
      <c r="N161" s="243"/>
    </row>
    <row r="162" spans="7:17" customFormat="1" x14ac:dyDescent="0.25">
      <c r="I162" s="3"/>
      <c r="J162" s="243"/>
      <c r="K162" s="245"/>
      <c r="L162" s="245"/>
      <c r="M162" s="243"/>
      <c r="N162" s="243"/>
    </row>
    <row r="163" spans="7:17" customFormat="1" x14ac:dyDescent="0.25">
      <c r="I163" s="3"/>
      <c r="J163" s="243"/>
      <c r="K163" s="244"/>
      <c r="L163" s="244"/>
      <c r="M163" s="243"/>
      <c r="N163" s="243"/>
    </row>
    <row r="164" spans="7:17" customFormat="1" x14ac:dyDescent="0.25">
      <c r="I164" s="3"/>
      <c r="J164" s="243"/>
      <c r="K164" s="245"/>
      <c r="L164" s="245"/>
      <c r="M164" s="243"/>
      <c r="N164" s="243"/>
    </row>
    <row r="165" spans="7:17" customFormat="1" x14ac:dyDescent="0.25">
      <c r="G165" s="246"/>
      <c r="H165" s="246"/>
      <c r="I165" s="243"/>
      <c r="J165" s="243"/>
      <c r="K165" s="245"/>
      <c r="L165" s="245"/>
      <c r="M165" s="243"/>
      <c r="N165" s="243"/>
      <c r="O165" s="246"/>
      <c r="P165" s="246"/>
      <c r="Q165" s="246"/>
    </row>
    <row r="166" spans="7:17" customFormat="1" x14ac:dyDescent="0.25">
      <c r="G166" s="246"/>
      <c r="H166" s="246"/>
      <c r="I166" s="243"/>
      <c r="J166" s="243"/>
      <c r="K166" s="245"/>
      <c r="L166" s="245"/>
      <c r="M166" s="243"/>
      <c r="N166" s="243"/>
      <c r="O166" s="246"/>
      <c r="P166" s="246"/>
      <c r="Q166" s="246"/>
    </row>
    <row r="167" spans="7:17" customFormat="1" x14ac:dyDescent="0.25">
      <c r="G167" s="246"/>
      <c r="H167" s="246"/>
      <c r="I167" s="243"/>
      <c r="J167" s="243"/>
      <c r="K167" s="245"/>
      <c r="L167" s="245"/>
      <c r="M167" s="243"/>
      <c r="N167" s="243"/>
      <c r="O167" s="246"/>
      <c r="P167" s="246"/>
      <c r="Q167" s="246"/>
    </row>
    <row r="168" spans="7:17" customFormat="1" x14ac:dyDescent="0.25">
      <c r="G168" s="246"/>
      <c r="H168" s="246"/>
      <c r="I168" s="243"/>
      <c r="J168" s="243"/>
      <c r="K168" s="245"/>
      <c r="L168" s="245"/>
      <c r="M168" s="243"/>
      <c r="N168" s="243"/>
      <c r="O168" s="246"/>
      <c r="P168" s="246"/>
      <c r="Q168" s="246"/>
    </row>
    <row r="169" spans="7:17" customFormat="1" x14ac:dyDescent="0.25">
      <c r="G169" s="246"/>
      <c r="H169" s="246"/>
      <c r="I169" s="243"/>
      <c r="J169" s="243"/>
      <c r="K169" s="245"/>
      <c r="L169" s="245"/>
      <c r="M169" s="243"/>
      <c r="N169" s="243"/>
      <c r="O169" s="246"/>
      <c r="P169" s="246"/>
      <c r="Q169" s="246"/>
    </row>
    <row r="170" spans="7:17" customFormat="1" x14ac:dyDescent="0.25">
      <c r="G170" s="246"/>
      <c r="H170" s="246"/>
      <c r="I170" s="243"/>
      <c r="J170" s="243"/>
      <c r="K170" s="245"/>
      <c r="L170" s="245"/>
      <c r="M170" s="243"/>
      <c r="N170" s="243"/>
      <c r="O170" s="246"/>
      <c r="P170" s="246"/>
      <c r="Q170" s="246"/>
    </row>
    <row r="171" spans="7:17" customFormat="1" x14ac:dyDescent="0.25">
      <c r="G171" s="246"/>
      <c r="H171" s="246"/>
      <c r="I171" s="243"/>
      <c r="J171" s="243"/>
      <c r="K171" s="245"/>
      <c r="L171" s="245"/>
      <c r="M171" s="243"/>
      <c r="N171" s="243"/>
      <c r="O171" s="246"/>
      <c r="P171" s="246"/>
      <c r="Q171" s="246"/>
    </row>
    <row r="172" spans="7:17" customFormat="1" x14ac:dyDescent="0.25">
      <c r="G172" s="246"/>
      <c r="H172" s="246"/>
      <c r="I172" s="243"/>
      <c r="J172" s="243"/>
      <c r="K172" s="245"/>
      <c r="L172" s="245"/>
      <c r="M172" s="243"/>
      <c r="N172" s="243"/>
      <c r="O172" s="246"/>
      <c r="P172" s="246"/>
      <c r="Q172" s="246"/>
    </row>
    <row r="173" spans="7:17" customFormat="1" x14ac:dyDescent="0.25">
      <c r="G173" s="246"/>
      <c r="H173" s="246"/>
      <c r="I173" s="243"/>
      <c r="J173" s="243"/>
      <c r="K173" s="245"/>
      <c r="L173" s="245"/>
      <c r="M173" s="243"/>
      <c r="N173" s="243"/>
      <c r="O173" s="246"/>
      <c r="P173" s="246"/>
      <c r="Q173" s="246"/>
    </row>
    <row r="174" spans="7:17" customFormat="1" x14ac:dyDescent="0.25">
      <c r="G174" s="246"/>
      <c r="H174" s="246"/>
      <c r="I174" s="243"/>
      <c r="J174" s="243"/>
      <c r="K174" s="244"/>
      <c r="L174" s="244"/>
      <c r="M174" s="243"/>
      <c r="N174" s="243"/>
      <c r="O174" s="246"/>
      <c r="P174" s="246"/>
      <c r="Q174" s="246"/>
    </row>
    <row r="175" spans="7:17" customFormat="1" x14ac:dyDescent="0.25">
      <c r="G175" s="246"/>
      <c r="H175" s="246"/>
      <c r="I175" s="243"/>
      <c r="J175" s="243"/>
      <c r="K175" s="245"/>
      <c r="L175" s="245"/>
      <c r="M175" s="243"/>
      <c r="N175" s="243"/>
      <c r="O175" s="246"/>
      <c r="P175" s="246"/>
      <c r="Q175" s="246"/>
    </row>
    <row r="176" spans="7:17" customFormat="1" x14ac:dyDescent="0.25">
      <c r="G176" s="246"/>
      <c r="H176" s="246"/>
      <c r="I176" s="243"/>
      <c r="J176" s="243"/>
      <c r="K176" s="245"/>
      <c r="L176" s="245"/>
      <c r="M176" s="243"/>
      <c r="N176" s="243"/>
      <c r="O176" s="246"/>
      <c r="P176" s="246"/>
      <c r="Q176" s="246"/>
    </row>
    <row r="177" spans="7:17" x14ac:dyDescent="0.3">
      <c r="G177" s="247"/>
      <c r="H177" s="247"/>
      <c r="I177" s="241"/>
      <c r="J177" s="241"/>
      <c r="K177" s="241"/>
      <c r="L177" s="241"/>
      <c r="M177" s="243"/>
      <c r="N177" s="243"/>
      <c r="O177" s="246"/>
      <c r="P177" s="246"/>
      <c r="Q177" s="246"/>
    </row>
    <row r="178" spans="7:17" x14ac:dyDescent="0.3">
      <c r="G178" s="247"/>
      <c r="H178" s="247"/>
      <c r="I178" s="241"/>
      <c r="J178" s="241"/>
      <c r="K178" s="241"/>
      <c r="L178" s="241"/>
      <c r="M178" s="243"/>
      <c r="N178" s="243"/>
      <c r="O178" s="246"/>
      <c r="P178" s="246"/>
      <c r="Q178" s="246"/>
    </row>
    <row r="179" spans="7:17" x14ac:dyDescent="0.3">
      <c r="G179" s="247"/>
      <c r="H179" s="247"/>
      <c r="I179" s="248"/>
      <c r="J179" s="248"/>
      <c r="K179" s="248"/>
      <c r="L179" s="248"/>
      <c r="M179" s="246"/>
      <c r="N179" s="246"/>
      <c r="O179" s="246"/>
      <c r="P179" s="246"/>
      <c r="Q179" s="246"/>
    </row>
  </sheetData>
  <sheetProtection sort="0" autoFilter="0" pivotTables="0"/>
  <mergeCells count="11">
    <mergeCell ref="K2:K3"/>
    <mergeCell ref="L2:L3"/>
    <mergeCell ref="A119:J119"/>
    <mergeCell ref="A1:J1"/>
    <mergeCell ref="A2:A3"/>
    <mergeCell ref="B2:B3"/>
    <mergeCell ref="C2:D2"/>
    <mergeCell ref="E2:E3"/>
    <mergeCell ref="F2:F3"/>
    <mergeCell ref="G2:I2"/>
    <mergeCell ref="J2:J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2" manualBreakCount="2">
    <brk id="21" max="11" man="1"/>
    <brk id="2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FFFF"/>
  </sheetPr>
  <dimension ref="A1:G5"/>
  <sheetViews>
    <sheetView view="pageBreakPreview" topLeftCell="B1" zoomScaleSheetLayoutView="100" workbookViewId="0">
      <selection activeCell="B4" sqref="B4:G4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39.5703125" customWidth="1"/>
    <col min="5" max="5" width="29.140625" customWidth="1"/>
    <col min="6" max="6" width="21.5703125" customWidth="1"/>
    <col min="7" max="7" width="37.85546875" customWidth="1"/>
  </cols>
  <sheetData>
    <row r="1" spans="1:7" ht="18.75" x14ac:dyDescent="0.25">
      <c r="A1" s="437" t="s">
        <v>106</v>
      </c>
      <c r="B1" s="437"/>
      <c r="C1" s="437"/>
      <c r="D1" s="437"/>
      <c r="E1" s="437"/>
      <c r="F1" s="437"/>
      <c r="G1" s="437"/>
    </row>
    <row r="2" spans="1:7" ht="54.75" customHeight="1" x14ac:dyDescent="0.25">
      <c r="A2" s="412" t="s">
        <v>107</v>
      </c>
      <c r="B2" s="438" t="s">
        <v>108</v>
      </c>
      <c r="C2" s="439"/>
      <c r="D2" s="412" t="s">
        <v>111</v>
      </c>
      <c r="E2" s="412" t="s">
        <v>112</v>
      </c>
      <c r="F2" s="412" t="s">
        <v>113</v>
      </c>
      <c r="G2" s="416" t="s">
        <v>114</v>
      </c>
    </row>
    <row r="3" spans="1:7" ht="21" customHeight="1" x14ac:dyDescent="0.25">
      <c r="A3" s="414"/>
      <c r="B3" s="210" t="s">
        <v>59</v>
      </c>
      <c r="C3" s="210" t="s">
        <v>90</v>
      </c>
      <c r="D3" s="414"/>
      <c r="E3" s="414"/>
      <c r="F3" s="414"/>
      <c r="G3" s="416"/>
    </row>
    <row r="4" spans="1:7" ht="129" customHeight="1" x14ac:dyDescent="0.25">
      <c r="A4" s="51" t="s">
        <v>109</v>
      </c>
      <c r="B4" s="54">
        <v>88</v>
      </c>
      <c r="C4" s="54">
        <v>88</v>
      </c>
      <c r="D4" s="75" t="s">
        <v>279</v>
      </c>
      <c r="E4" s="75" t="s">
        <v>300</v>
      </c>
      <c r="F4" s="98" t="s">
        <v>301</v>
      </c>
      <c r="G4" s="68" t="s">
        <v>278</v>
      </c>
    </row>
    <row r="5" spans="1:7" ht="143.25" customHeight="1" x14ac:dyDescent="0.25">
      <c r="A5" s="53" t="s">
        <v>110</v>
      </c>
      <c r="B5" s="54"/>
      <c r="C5" s="54"/>
      <c r="D5" s="75"/>
      <c r="E5" s="98"/>
      <c r="F5" s="98"/>
      <c r="G5" s="68"/>
    </row>
  </sheetData>
  <sheetProtection sheet="1" objects="1" scenarios="1"/>
  <mergeCells count="7"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FFFF"/>
  </sheetPr>
  <dimension ref="A1:I59"/>
  <sheetViews>
    <sheetView view="pageBreakPreview" zoomScale="90" zoomScaleSheetLayoutView="90" workbookViewId="0">
      <selection activeCell="B4" sqref="B4:I8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444" t="s">
        <v>115</v>
      </c>
      <c r="B1" s="444"/>
      <c r="C1" s="444"/>
      <c r="D1" s="444"/>
      <c r="E1" s="444"/>
      <c r="F1" s="444"/>
      <c r="G1" s="444"/>
      <c r="H1" s="444"/>
      <c r="I1" s="444"/>
    </row>
    <row r="2" spans="1:9" s="5" customFormat="1" ht="38.25" customHeight="1" x14ac:dyDescent="0.25">
      <c r="A2" s="442" t="s">
        <v>62</v>
      </c>
      <c r="B2" s="442" t="s">
        <v>116</v>
      </c>
      <c r="C2" s="443" t="s">
        <v>117</v>
      </c>
      <c r="D2" s="443"/>
      <c r="E2" s="442" t="s">
        <v>118</v>
      </c>
      <c r="F2" s="442" t="s">
        <v>95</v>
      </c>
      <c r="G2" s="442" t="s">
        <v>120</v>
      </c>
      <c r="H2" s="442"/>
      <c r="I2" s="442" t="s">
        <v>122</v>
      </c>
    </row>
    <row r="3" spans="1:9" s="5" customFormat="1" ht="55.5" customHeight="1" x14ac:dyDescent="0.25">
      <c r="A3" s="442"/>
      <c r="B3" s="442"/>
      <c r="C3" s="19" t="s">
        <v>59</v>
      </c>
      <c r="D3" s="19" t="s">
        <v>90</v>
      </c>
      <c r="E3" s="442"/>
      <c r="F3" s="442"/>
      <c r="G3" s="7" t="s">
        <v>119</v>
      </c>
      <c r="H3" s="7" t="s">
        <v>121</v>
      </c>
      <c r="I3" s="442"/>
    </row>
    <row r="4" spans="1:9" ht="56.25" x14ac:dyDescent="0.25">
      <c r="A4" s="55">
        <v>1</v>
      </c>
      <c r="B4" s="68" t="s">
        <v>282</v>
      </c>
      <c r="C4" s="58">
        <v>1</v>
      </c>
      <c r="D4" s="58">
        <v>1</v>
      </c>
      <c r="E4" s="271">
        <v>44108</v>
      </c>
      <c r="F4" s="68" t="s">
        <v>283</v>
      </c>
      <c r="G4" s="21">
        <v>15</v>
      </c>
      <c r="H4" s="21">
        <v>15</v>
      </c>
      <c r="I4" s="84" t="s">
        <v>281</v>
      </c>
    </row>
    <row r="5" spans="1:9" ht="75" x14ac:dyDescent="0.25">
      <c r="A5" s="55">
        <v>2</v>
      </c>
      <c r="B5" s="68" t="s">
        <v>288</v>
      </c>
      <c r="C5" s="58">
        <v>1</v>
      </c>
      <c r="D5" s="58">
        <v>1</v>
      </c>
      <c r="E5" s="271">
        <v>44114</v>
      </c>
      <c r="F5" s="68" t="s">
        <v>280</v>
      </c>
      <c r="G5" s="21">
        <v>6</v>
      </c>
      <c r="H5" s="21">
        <v>6</v>
      </c>
      <c r="I5" s="99" t="s">
        <v>290</v>
      </c>
    </row>
    <row r="6" spans="1:9" ht="56.25" x14ac:dyDescent="0.25">
      <c r="A6" s="55">
        <v>3</v>
      </c>
      <c r="B6" s="68" t="s">
        <v>284</v>
      </c>
      <c r="C6" s="58">
        <v>1</v>
      </c>
      <c r="D6" s="58">
        <v>1</v>
      </c>
      <c r="E6" s="271">
        <v>44114</v>
      </c>
      <c r="F6" s="68" t="s">
        <v>285</v>
      </c>
      <c r="G6" s="21">
        <v>12</v>
      </c>
      <c r="H6" s="21">
        <v>12</v>
      </c>
      <c r="I6" s="99" t="s">
        <v>291</v>
      </c>
    </row>
    <row r="7" spans="1:9" ht="75" x14ac:dyDescent="0.25">
      <c r="A7" s="55">
        <v>4</v>
      </c>
      <c r="B7" s="68" t="s">
        <v>286</v>
      </c>
      <c r="C7" s="58">
        <v>1</v>
      </c>
      <c r="D7" s="58">
        <v>1</v>
      </c>
      <c r="E7" s="271">
        <v>44122</v>
      </c>
      <c r="F7" s="68" t="s">
        <v>287</v>
      </c>
      <c r="G7" s="21">
        <v>10</v>
      </c>
      <c r="H7" s="21">
        <v>10</v>
      </c>
      <c r="I7" s="99" t="s">
        <v>292</v>
      </c>
    </row>
    <row r="8" spans="1:9" ht="75" x14ac:dyDescent="0.25">
      <c r="A8" s="55">
        <v>5</v>
      </c>
      <c r="B8" s="68" t="s">
        <v>289</v>
      </c>
      <c r="C8" s="58">
        <v>1</v>
      </c>
      <c r="D8" s="58">
        <v>1</v>
      </c>
      <c r="E8" s="271">
        <v>44134</v>
      </c>
      <c r="F8" s="68" t="s">
        <v>283</v>
      </c>
      <c r="G8" s="21">
        <v>7</v>
      </c>
      <c r="H8" s="21">
        <v>7</v>
      </c>
      <c r="I8" s="99" t="s">
        <v>293</v>
      </c>
    </row>
    <row r="9" spans="1:9" ht="18.75" x14ac:dyDescent="0.25">
      <c r="A9" s="55">
        <v>6</v>
      </c>
      <c r="B9" s="68"/>
      <c r="C9" s="58">
        <v>0</v>
      </c>
      <c r="D9" s="58">
        <v>0</v>
      </c>
      <c r="E9" s="55"/>
      <c r="F9" s="68"/>
      <c r="G9" s="21">
        <v>0</v>
      </c>
      <c r="H9" s="21">
        <v>0</v>
      </c>
      <c r="I9" s="55"/>
    </row>
    <row r="10" spans="1:9" ht="18.75" x14ac:dyDescent="0.25">
      <c r="A10" s="55">
        <v>7</v>
      </c>
      <c r="B10" s="68"/>
      <c r="C10" s="58">
        <v>0</v>
      </c>
      <c r="D10" s="58">
        <v>0</v>
      </c>
      <c r="E10" s="55"/>
      <c r="F10" s="68"/>
      <c r="G10" s="21">
        <v>0</v>
      </c>
      <c r="H10" s="21">
        <v>0</v>
      </c>
      <c r="I10" s="55"/>
    </row>
    <row r="11" spans="1:9" ht="18.75" x14ac:dyDescent="0.25">
      <c r="A11" s="99">
        <v>8</v>
      </c>
      <c r="B11" s="68"/>
      <c r="C11" s="58">
        <v>0</v>
      </c>
      <c r="D11" s="58">
        <v>0</v>
      </c>
      <c r="E11" s="55"/>
      <c r="F11" s="68"/>
      <c r="G11" s="21">
        <v>0</v>
      </c>
      <c r="H11" s="21">
        <v>0</v>
      </c>
      <c r="I11" s="55"/>
    </row>
    <row r="12" spans="1:9" ht="18.75" x14ac:dyDescent="0.25">
      <c r="A12" s="99">
        <v>9</v>
      </c>
      <c r="B12" s="68"/>
      <c r="C12" s="58">
        <v>0</v>
      </c>
      <c r="D12" s="58">
        <v>0</v>
      </c>
      <c r="E12" s="55"/>
      <c r="F12" s="68"/>
      <c r="G12" s="21">
        <v>0</v>
      </c>
      <c r="H12" s="21">
        <v>0</v>
      </c>
      <c r="I12" s="55"/>
    </row>
    <row r="13" spans="1:9" ht="18.75" x14ac:dyDescent="0.25">
      <c r="A13" s="99">
        <v>10</v>
      </c>
      <c r="B13" s="68"/>
      <c r="C13" s="58">
        <v>0</v>
      </c>
      <c r="D13" s="58">
        <v>0</v>
      </c>
      <c r="E13" s="55"/>
      <c r="F13" s="68"/>
      <c r="G13" s="21">
        <v>0</v>
      </c>
      <c r="H13" s="21">
        <v>0</v>
      </c>
      <c r="I13" s="55"/>
    </row>
    <row r="14" spans="1:9" ht="18.75" x14ac:dyDescent="0.25">
      <c r="A14" s="99">
        <v>11</v>
      </c>
      <c r="B14" s="68"/>
      <c r="C14" s="58">
        <v>0</v>
      </c>
      <c r="D14" s="58">
        <v>0</v>
      </c>
      <c r="E14" s="55"/>
      <c r="F14" s="68"/>
      <c r="G14" s="21">
        <v>0</v>
      </c>
      <c r="H14" s="21">
        <v>0</v>
      </c>
      <c r="I14" s="55"/>
    </row>
    <row r="15" spans="1:9" ht="18.75" x14ac:dyDescent="0.25">
      <c r="A15" s="99">
        <v>12</v>
      </c>
      <c r="B15" s="68"/>
      <c r="C15" s="58">
        <v>0</v>
      </c>
      <c r="D15" s="58">
        <v>0</v>
      </c>
      <c r="E15" s="55"/>
      <c r="F15" s="68"/>
      <c r="G15" s="21">
        <v>0</v>
      </c>
      <c r="H15" s="21">
        <v>0</v>
      </c>
      <c r="I15" s="55"/>
    </row>
    <row r="16" spans="1:9" ht="18.75" x14ac:dyDescent="0.25">
      <c r="A16" s="99">
        <v>13</v>
      </c>
      <c r="B16" s="68"/>
      <c r="C16" s="58">
        <v>0</v>
      </c>
      <c r="D16" s="58">
        <v>0</v>
      </c>
      <c r="E16" s="55"/>
      <c r="F16" s="68"/>
      <c r="G16" s="21">
        <v>0</v>
      </c>
      <c r="H16" s="21">
        <v>0</v>
      </c>
      <c r="I16" s="55"/>
    </row>
    <row r="17" spans="1:9" ht="18.75" x14ac:dyDescent="0.25">
      <c r="A17" s="99">
        <v>14</v>
      </c>
      <c r="B17" s="68"/>
      <c r="C17" s="58">
        <v>0</v>
      </c>
      <c r="D17" s="58">
        <v>0</v>
      </c>
      <c r="E17" s="55"/>
      <c r="F17" s="68"/>
      <c r="G17" s="21">
        <v>0</v>
      </c>
      <c r="H17" s="21">
        <v>0</v>
      </c>
      <c r="I17" s="55"/>
    </row>
    <row r="18" spans="1:9" ht="18.75" x14ac:dyDescent="0.25">
      <c r="A18" s="99">
        <v>15</v>
      </c>
      <c r="B18" s="68"/>
      <c r="C18" s="58">
        <v>0</v>
      </c>
      <c r="D18" s="58">
        <v>0</v>
      </c>
      <c r="E18" s="55"/>
      <c r="F18" s="68"/>
      <c r="G18" s="21">
        <v>0</v>
      </c>
      <c r="H18" s="21">
        <v>0</v>
      </c>
      <c r="I18" s="55"/>
    </row>
    <row r="19" spans="1:9" ht="18.75" x14ac:dyDescent="0.25">
      <c r="A19" s="99">
        <v>16</v>
      </c>
      <c r="B19" s="68"/>
      <c r="C19" s="21">
        <v>0</v>
      </c>
      <c r="D19" s="21">
        <v>0</v>
      </c>
      <c r="E19" s="55"/>
      <c r="F19" s="68"/>
      <c r="G19" s="21">
        <v>0</v>
      </c>
      <c r="H19" s="21">
        <v>0</v>
      </c>
      <c r="I19" s="55"/>
    </row>
    <row r="20" spans="1:9" ht="18.75" x14ac:dyDescent="0.25">
      <c r="A20" s="99">
        <v>17</v>
      </c>
      <c r="B20" s="68"/>
      <c r="C20" s="21">
        <v>0</v>
      </c>
      <c r="D20" s="21">
        <v>0</v>
      </c>
      <c r="E20" s="55"/>
      <c r="F20" s="68"/>
      <c r="G20" s="21">
        <v>0</v>
      </c>
      <c r="H20" s="21">
        <v>0</v>
      </c>
      <c r="I20" s="55"/>
    </row>
    <row r="21" spans="1:9" ht="18.75" x14ac:dyDescent="0.25">
      <c r="A21" s="99">
        <v>18</v>
      </c>
      <c r="B21" s="68"/>
      <c r="C21" s="21">
        <v>0</v>
      </c>
      <c r="D21" s="21">
        <v>0</v>
      </c>
      <c r="E21" s="55"/>
      <c r="F21" s="68"/>
      <c r="G21" s="21">
        <v>0</v>
      </c>
      <c r="H21" s="21">
        <v>0</v>
      </c>
      <c r="I21" s="55"/>
    </row>
    <row r="22" spans="1:9" ht="18.75" x14ac:dyDescent="0.25">
      <c r="A22" s="99">
        <v>19</v>
      </c>
      <c r="B22" s="68"/>
      <c r="C22" s="21">
        <v>0</v>
      </c>
      <c r="D22" s="21">
        <v>0</v>
      </c>
      <c r="E22" s="55"/>
      <c r="F22" s="68"/>
      <c r="G22" s="21">
        <v>0</v>
      </c>
      <c r="H22" s="21">
        <v>0</v>
      </c>
      <c r="I22" s="55"/>
    </row>
    <row r="23" spans="1:9" ht="18.75" x14ac:dyDescent="0.25">
      <c r="A23" s="99">
        <v>20</v>
      </c>
      <c r="B23" s="68"/>
      <c r="C23" s="21">
        <v>0</v>
      </c>
      <c r="D23" s="21">
        <v>0</v>
      </c>
      <c r="E23" s="55"/>
      <c r="F23" s="68"/>
      <c r="G23" s="21">
        <v>0</v>
      </c>
      <c r="H23" s="21">
        <v>0</v>
      </c>
      <c r="I23" s="55"/>
    </row>
    <row r="24" spans="1:9" ht="18.75" x14ac:dyDescent="0.25">
      <c r="A24" s="99">
        <v>21</v>
      </c>
      <c r="B24" s="68"/>
      <c r="C24" s="21">
        <v>0</v>
      </c>
      <c r="D24" s="21">
        <v>0</v>
      </c>
      <c r="E24" s="55"/>
      <c r="F24" s="68"/>
      <c r="G24" s="21">
        <v>0</v>
      </c>
      <c r="H24" s="21">
        <v>0</v>
      </c>
      <c r="I24" s="55"/>
    </row>
    <row r="25" spans="1:9" ht="18.75" x14ac:dyDescent="0.25">
      <c r="A25" s="99">
        <v>22</v>
      </c>
      <c r="B25" s="68"/>
      <c r="C25" s="21">
        <v>0</v>
      </c>
      <c r="D25" s="21">
        <v>0</v>
      </c>
      <c r="E25" s="55"/>
      <c r="F25" s="68"/>
      <c r="G25" s="21">
        <v>0</v>
      </c>
      <c r="H25" s="21">
        <v>0</v>
      </c>
      <c r="I25" s="55"/>
    </row>
    <row r="26" spans="1:9" ht="18.75" x14ac:dyDescent="0.25">
      <c r="A26" s="99">
        <v>23</v>
      </c>
      <c r="B26" s="68"/>
      <c r="C26" s="21">
        <v>0</v>
      </c>
      <c r="D26" s="21">
        <v>0</v>
      </c>
      <c r="E26" s="55"/>
      <c r="F26" s="68"/>
      <c r="G26" s="21">
        <v>0</v>
      </c>
      <c r="H26" s="21">
        <v>0</v>
      </c>
      <c r="I26" s="55"/>
    </row>
    <row r="27" spans="1:9" ht="18.75" x14ac:dyDescent="0.25">
      <c r="A27" s="99">
        <v>24</v>
      </c>
      <c r="B27" s="68"/>
      <c r="C27" s="21">
        <v>0</v>
      </c>
      <c r="D27" s="21">
        <v>0</v>
      </c>
      <c r="E27" s="55"/>
      <c r="F27" s="68"/>
      <c r="G27" s="21">
        <v>0</v>
      </c>
      <c r="H27" s="21">
        <v>0</v>
      </c>
      <c r="I27" s="55"/>
    </row>
    <row r="28" spans="1:9" ht="18.75" x14ac:dyDescent="0.25">
      <c r="A28" s="99">
        <v>25</v>
      </c>
      <c r="B28" s="68"/>
      <c r="C28" s="21">
        <v>0</v>
      </c>
      <c r="D28" s="21">
        <v>0</v>
      </c>
      <c r="E28" s="55"/>
      <c r="F28" s="68"/>
      <c r="G28" s="21">
        <v>0</v>
      </c>
      <c r="H28" s="21">
        <v>0</v>
      </c>
      <c r="I28" s="55"/>
    </row>
    <row r="29" spans="1:9" ht="18.75" x14ac:dyDescent="0.25">
      <c r="A29" s="99">
        <v>26</v>
      </c>
      <c r="B29" s="85"/>
      <c r="C29" s="23">
        <v>0</v>
      </c>
      <c r="D29" s="23">
        <v>0</v>
      </c>
      <c r="E29" s="48"/>
      <c r="F29" s="85"/>
      <c r="G29" s="102">
        <v>0</v>
      </c>
      <c r="H29" s="102">
        <v>0</v>
      </c>
      <c r="I29" s="48"/>
    </row>
    <row r="30" spans="1:9" ht="18.75" x14ac:dyDescent="0.25">
      <c r="A30" s="99">
        <v>27</v>
      </c>
      <c r="B30" s="85"/>
      <c r="C30" s="23">
        <v>0</v>
      </c>
      <c r="D30" s="23">
        <v>0</v>
      </c>
      <c r="E30" s="48"/>
      <c r="F30" s="85"/>
      <c r="G30" s="102">
        <v>0</v>
      </c>
      <c r="H30" s="102">
        <v>0</v>
      </c>
      <c r="I30" s="48"/>
    </row>
    <row r="31" spans="1:9" ht="18.75" x14ac:dyDescent="0.25">
      <c r="A31" s="99">
        <v>28</v>
      </c>
      <c r="B31" s="85"/>
      <c r="C31" s="23">
        <v>0</v>
      </c>
      <c r="D31" s="23">
        <v>0</v>
      </c>
      <c r="E31" s="48"/>
      <c r="F31" s="85"/>
      <c r="G31" s="102">
        <v>0</v>
      </c>
      <c r="H31" s="102">
        <v>0</v>
      </c>
      <c r="I31" s="48"/>
    </row>
    <row r="32" spans="1:9" ht="18.75" x14ac:dyDescent="0.25">
      <c r="A32" s="99">
        <v>29</v>
      </c>
      <c r="B32" s="85"/>
      <c r="C32" s="23">
        <v>0</v>
      </c>
      <c r="D32" s="23">
        <v>0</v>
      </c>
      <c r="E32" s="48"/>
      <c r="F32" s="85"/>
      <c r="G32" s="102">
        <v>0</v>
      </c>
      <c r="H32" s="102">
        <v>0</v>
      </c>
      <c r="I32" s="48"/>
    </row>
    <row r="33" spans="1:9" ht="18.75" x14ac:dyDescent="0.25">
      <c r="A33" s="99">
        <v>30</v>
      </c>
      <c r="B33" s="85"/>
      <c r="C33" s="102">
        <v>0</v>
      </c>
      <c r="D33" s="102">
        <v>0</v>
      </c>
      <c r="E33" s="48"/>
      <c r="F33" s="85"/>
      <c r="G33" s="102">
        <v>0</v>
      </c>
      <c r="H33" s="102">
        <v>0</v>
      </c>
      <c r="I33" s="48"/>
    </row>
    <row r="34" spans="1:9" ht="18.75" x14ac:dyDescent="0.25">
      <c r="A34" s="99">
        <v>31</v>
      </c>
      <c r="B34" s="85"/>
      <c r="C34" s="102">
        <v>0</v>
      </c>
      <c r="D34" s="102">
        <v>0</v>
      </c>
      <c r="E34" s="48"/>
      <c r="F34" s="85"/>
      <c r="G34" s="102">
        <v>0</v>
      </c>
      <c r="H34" s="102">
        <v>0</v>
      </c>
      <c r="I34" s="48"/>
    </row>
    <row r="35" spans="1:9" ht="18.75" x14ac:dyDescent="0.25">
      <c r="A35" s="99">
        <v>32</v>
      </c>
      <c r="B35" s="85"/>
      <c r="C35" s="102">
        <v>0</v>
      </c>
      <c r="D35" s="102">
        <v>0</v>
      </c>
      <c r="E35" s="48"/>
      <c r="F35" s="85"/>
      <c r="G35" s="102">
        <v>0</v>
      </c>
      <c r="H35" s="102">
        <v>0</v>
      </c>
      <c r="I35" s="48"/>
    </row>
    <row r="36" spans="1:9" ht="18.75" x14ac:dyDescent="0.25">
      <c r="A36" s="99">
        <v>33</v>
      </c>
      <c r="B36" s="85"/>
      <c r="C36" s="102">
        <v>0</v>
      </c>
      <c r="D36" s="102">
        <v>0</v>
      </c>
      <c r="E36" s="48"/>
      <c r="F36" s="85"/>
      <c r="G36" s="102">
        <v>0</v>
      </c>
      <c r="H36" s="102">
        <v>0</v>
      </c>
      <c r="I36" s="48"/>
    </row>
    <row r="37" spans="1:9" ht="18.75" x14ac:dyDescent="0.25">
      <c r="A37" s="99">
        <v>34</v>
      </c>
      <c r="B37" s="85"/>
      <c r="C37" s="102">
        <v>0</v>
      </c>
      <c r="D37" s="102">
        <v>0</v>
      </c>
      <c r="E37" s="48"/>
      <c r="F37" s="85"/>
      <c r="G37" s="102">
        <v>0</v>
      </c>
      <c r="H37" s="102">
        <v>0</v>
      </c>
      <c r="I37" s="48"/>
    </row>
    <row r="38" spans="1:9" ht="18.75" x14ac:dyDescent="0.25">
      <c r="A38" s="99">
        <v>35</v>
      </c>
      <c r="B38" s="85"/>
      <c r="C38" s="102">
        <v>0</v>
      </c>
      <c r="D38" s="102">
        <v>0</v>
      </c>
      <c r="E38" s="48"/>
      <c r="F38" s="85"/>
      <c r="G38" s="102">
        <v>0</v>
      </c>
      <c r="H38" s="102">
        <v>0</v>
      </c>
      <c r="I38" s="48"/>
    </row>
    <row r="39" spans="1:9" ht="18.75" x14ac:dyDescent="0.25">
      <c r="A39" s="99">
        <v>36</v>
      </c>
      <c r="B39" s="85"/>
      <c r="C39" s="102">
        <v>0</v>
      </c>
      <c r="D39" s="102">
        <v>0</v>
      </c>
      <c r="E39" s="48"/>
      <c r="F39" s="85"/>
      <c r="G39" s="102">
        <v>0</v>
      </c>
      <c r="H39" s="102">
        <v>0</v>
      </c>
      <c r="I39" s="48"/>
    </row>
    <row r="40" spans="1:9" ht="18.75" x14ac:dyDescent="0.25">
      <c r="A40" s="99">
        <v>37</v>
      </c>
      <c r="B40" s="85"/>
      <c r="C40" s="102">
        <v>0</v>
      </c>
      <c r="D40" s="102">
        <v>0</v>
      </c>
      <c r="E40" s="48"/>
      <c r="F40" s="85"/>
      <c r="G40" s="102">
        <v>0</v>
      </c>
      <c r="H40" s="102">
        <v>0</v>
      </c>
      <c r="I40" s="48"/>
    </row>
    <row r="41" spans="1:9" ht="18.75" x14ac:dyDescent="0.25">
      <c r="A41" s="99">
        <v>38</v>
      </c>
      <c r="B41" s="85"/>
      <c r="C41" s="102">
        <v>0</v>
      </c>
      <c r="D41" s="102">
        <v>0</v>
      </c>
      <c r="E41" s="48"/>
      <c r="F41" s="85"/>
      <c r="G41" s="102">
        <v>0</v>
      </c>
      <c r="H41" s="102">
        <v>0</v>
      </c>
      <c r="I41" s="48"/>
    </row>
    <row r="42" spans="1:9" ht="18.75" x14ac:dyDescent="0.25">
      <c r="A42" s="99">
        <v>39</v>
      </c>
      <c r="B42" s="85"/>
      <c r="C42" s="102">
        <v>0</v>
      </c>
      <c r="D42" s="102">
        <v>0</v>
      </c>
      <c r="E42" s="48"/>
      <c r="F42" s="85"/>
      <c r="G42" s="102">
        <v>0</v>
      </c>
      <c r="H42" s="102">
        <v>0</v>
      </c>
      <c r="I42" s="48"/>
    </row>
    <row r="43" spans="1:9" ht="18.75" x14ac:dyDescent="0.25">
      <c r="A43" s="99">
        <v>40</v>
      </c>
      <c r="B43" s="85"/>
      <c r="C43" s="102">
        <v>0</v>
      </c>
      <c r="D43" s="102">
        <v>0</v>
      </c>
      <c r="E43" s="48"/>
      <c r="F43" s="85"/>
      <c r="G43" s="102">
        <v>0</v>
      </c>
      <c r="H43" s="102">
        <v>0</v>
      </c>
      <c r="I43" s="48"/>
    </row>
    <row r="44" spans="1:9" ht="18.75" x14ac:dyDescent="0.25">
      <c r="A44" s="99">
        <v>41</v>
      </c>
      <c r="B44" s="85"/>
      <c r="C44" s="102">
        <v>0</v>
      </c>
      <c r="D44" s="102">
        <v>0</v>
      </c>
      <c r="E44" s="48"/>
      <c r="F44" s="85"/>
      <c r="G44" s="102">
        <v>0</v>
      </c>
      <c r="H44" s="102">
        <v>0</v>
      </c>
      <c r="I44" s="48"/>
    </row>
    <row r="45" spans="1:9" ht="18.75" x14ac:dyDescent="0.25">
      <c r="A45" s="99">
        <v>42</v>
      </c>
      <c r="B45" s="85"/>
      <c r="C45" s="102">
        <v>0</v>
      </c>
      <c r="D45" s="102">
        <v>0</v>
      </c>
      <c r="E45" s="48"/>
      <c r="F45" s="85"/>
      <c r="G45" s="102">
        <v>0</v>
      </c>
      <c r="H45" s="102">
        <v>0</v>
      </c>
      <c r="I45" s="48"/>
    </row>
    <row r="46" spans="1:9" ht="18.75" x14ac:dyDescent="0.25">
      <c r="A46" s="99">
        <v>43</v>
      </c>
      <c r="B46" s="85"/>
      <c r="C46" s="102">
        <v>0</v>
      </c>
      <c r="D46" s="102">
        <v>0</v>
      </c>
      <c r="E46" s="48"/>
      <c r="F46" s="85"/>
      <c r="G46" s="102">
        <v>0</v>
      </c>
      <c r="H46" s="102">
        <v>0</v>
      </c>
      <c r="I46" s="48"/>
    </row>
    <row r="47" spans="1:9" ht="18.75" x14ac:dyDescent="0.25">
      <c r="A47" s="99">
        <v>44</v>
      </c>
      <c r="B47" s="85"/>
      <c r="C47" s="102">
        <v>0</v>
      </c>
      <c r="D47" s="102">
        <v>0</v>
      </c>
      <c r="E47" s="48"/>
      <c r="F47" s="85"/>
      <c r="G47" s="102">
        <v>0</v>
      </c>
      <c r="H47" s="102">
        <v>0</v>
      </c>
      <c r="I47" s="48"/>
    </row>
    <row r="48" spans="1:9" ht="18.75" x14ac:dyDescent="0.25">
      <c r="A48" s="99">
        <v>45</v>
      </c>
      <c r="B48" s="85"/>
      <c r="C48" s="102">
        <v>0</v>
      </c>
      <c r="D48" s="102">
        <v>0</v>
      </c>
      <c r="E48" s="48"/>
      <c r="F48" s="85"/>
      <c r="G48" s="102">
        <v>0</v>
      </c>
      <c r="H48" s="102">
        <v>0</v>
      </c>
      <c r="I48" s="48"/>
    </row>
    <row r="49" spans="1:9" ht="18.75" x14ac:dyDescent="0.25">
      <c r="A49" s="99">
        <v>46</v>
      </c>
      <c r="B49" s="85"/>
      <c r="C49" s="102">
        <v>0</v>
      </c>
      <c r="D49" s="102">
        <v>0</v>
      </c>
      <c r="E49" s="48"/>
      <c r="F49" s="85"/>
      <c r="G49" s="102">
        <v>0</v>
      </c>
      <c r="H49" s="102">
        <v>0</v>
      </c>
      <c r="I49" s="48"/>
    </row>
    <row r="50" spans="1:9" ht="18.75" x14ac:dyDescent="0.25">
      <c r="A50" s="99">
        <v>47</v>
      </c>
      <c r="B50" s="85"/>
      <c r="C50" s="102">
        <v>0</v>
      </c>
      <c r="D50" s="102">
        <v>0</v>
      </c>
      <c r="E50" s="48"/>
      <c r="F50" s="85"/>
      <c r="G50" s="102">
        <v>0</v>
      </c>
      <c r="H50" s="102">
        <v>0</v>
      </c>
      <c r="I50" s="48"/>
    </row>
    <row r="51" spans="1:9" ht="18.75" x14ac:dyDescent="0.25">
      <c r="A51" s="99">
        <v>48</v>
      </c>
      <c r="B51" s="85"/>
      <c r="C51" s="102">
        <v>0</v>
      </c>
      <c r="D51" s="102">
        <v>0</v>
      </c>
      <c r="E51" s="48"/>
      <c r="F51" s="85"/>
      <c r="G51" s="102">
        <v>0</v>
      </c>
      <c r="H51" s="102">
        <v>0</v>
      </c>
      <c r="I51" s="48"/>
    </row>
    <row r="52" spans="1:9" ht="18.75" x14ac:dyDescent="0.25">
      <c r="A52" s="99">
        <v>49</v>
      </c>
      <c r="B52" s="85"/>
      <c r="C52" s="102">
        <v>0</v>
      </c>
      <c r="D52" s="102">
        <v>0</v>
      </c>
      <c r="E52" s="48"/>
      <c r="F52" s="85"/>
      <c r="G52" s="102">
        <v>0</v>
      </c>
      <c r="H52" s="102">
        <v>0</v>
      </c>
      <c r="I52" s="48"/>
    </row>
    <row r="53" spans="1:9" ht="18.75" x14ac:dyDescent="0.25">
      <c r="A53" s="99">
        <v>50</v>
      </c>
      <c r="B53" s="85"/>
      <c r="C53" s="102">
        <v>0</v>
      </c>
      <c r="D53" s="102">
        <v>0</v>
      </c>
      <c r="E53" s="48"/>
      <c r="F53" s="85"/>
      <c r="G53" s="102">
        <v>0</v>
      </c>
      <c r="H53" s="102">
        <v>0</v>
      </c>
      <c r="I53" s="48"/>
    </row>
    <row r="54" spans="1:9" ht="18.75" x14ac:dyDescent="0.25">
      <c r="A54" s="99">
        <v>51</v>
      </c>
      <c r="B54" s="85"/>
      <c r="C54" s="102">
        <v>0</v>
      </c>
      <c r="D54" s="102">
        <v>0</v>
      </c>
      <c r="E54" s="48"/>
      <c r="F54" s="85"/>
      <c r="G54" s="102">
        <v>0</v>
      </c>
      <c r="H54" s="102">
        <v>0</v>
      </c>
      <c r="I54" s="48"/>
    </row>
    <row r="55" spans="1:9" ht="18.75" x14ac:dyDescent="0.25">
      <c r="A55" s="99">
        <v>52</v>
      </c>
      <c r="B55" s="85"/>
      <c r="C55" s="102">
        <v>0</v>
      </c>
      <c r="D55" s="102">
        <v>0</v>
      </c>
      <c r="E55" s="48"/>
      <c r="F55" s="85"/>
      <c r="G55" s="102">
        <v>0</v>
      </c>
      <c r="H55" s="102">
        <v>0</v>
      </c>
      <c r="I55" s="48"/>
    </row>
    <row r="56" spans="1:9" ht="18.75" x14ac:dyDescent="0.25">
      <c r="A56" s="99">
        <v>53</v>
      </c>
      <c r="B56" s="85"/>
      <c r="C56" s="102">
        <v>0</v>
      </c>
      <c r="D56" s="102">
        <v>0</v>
      </c>
      <c r="E56" s="48"/>
      <c r="F56" s="85"/>
      <c r="G56" s="102">
        <v>0</v>
      </c>
      <c r="H56" s="102">
        <v>0</v>
      </c>
      <c r="I56" s="48"/>
    </row>
    <row r="57" spans="1:9" ht="18.75" x14ac:dyDescent="0.25">
      <c r="A57" s="99">
        <v>52</v>
      </c>
      <c r="B57" s="85"/>
      <c r="C57" s="102">
        <v>0</v>
      </c>
      <c r="D57" s="102">
        <v>0</v>
      </c>
      <c r="E57" s="48"/>
      <c r="F57" s="85"/>
      <c r="G57" s="102">
        <v>0</v>
      </c>
      <c r="H57" s="102">
        <v>0</v>
      </c>
      <c r="I57" s="48"/>
    </row>
    <row r="58" spans="1:9" ht="18.75" x14ac:dyDescent="0.25">
      <c r="A58" s="99">
        <v>55</v>
      </c>
      <c r="B58" s="85"/>
      <c r="C58" s="23">
        <v>0</v>
      </c>
      <c r="D58" s="23">
        <v>0</v>
      </c>
      <c r="E58" s="48"/>
      <c r="F58" s="85"/>
      <c r="G58" s="102">
        <v>0</v>
      </c>
      <c r="H58" s="102">
        <v>0</v>
      </c>
      <c r="I58" s="48"/>
    </row>
    <row r="59" spans="1:9" ht="18.75" x14ac:dyDescent="0.25">
      <c r="A59" s="440" t="s">
        <v>91</v>
      </c>
      <c r="B59" s="441"/>
      <c r="C59" s="35">
        <f>SUM(C4:C58)</f>
        <v>5</v>
      </c>
      <c r="D59" s="35">
        <f>SUM(D4:D58)</f>
        <v>5</v>
      </c>
      <c r="E59" s="52"/>
      <c r="F59" s="52"/>
      <c r="G59" s="35">
        <f>SUM(G4:G58)</f>
        <v>50</v>
      </c>
      <c r="H59" s="35">
        <f>SUM(H4:H58)</f>
        <v>50</v>
      </c>
      <c r="I59" s="52"/>
    </row>
  </sheetData>
  <sheetProtection sheet="1" sort="0" autoFilter="0" pivotTables="0"/>
  <mergeCells count="9">
    <mergeCell ref="A59:B59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FFFF"/>
  </sheetPr>
  <dimension ref="A1:N486"/>
  <sheetViews>
    <sheetView view="pageBreakPreview" topLeftCell="D1" zoomScale="70" zoomScaleNormal="80" zoomScaleSheetLayoutView="70" workbookViewId="0">
      <selection activeCell="I32" sqref="I32:N32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10.285156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248</v>
      </c>
      <c r="B1" s="49"/>
      <c r="C1" s="49"/>
      <c r="D1" s="49"/>
      <c r="E1" s="49"/>
      <c r="F1" s="49"/>
      <c r="G1" s="49"/>
      <c r="H1" s="62"/>
      <c r="I1" s="62"/>
      <c r="J1" s="62"/>
      <c r="K1" s="62"/>
      <c r="L1" s="62"/>
      <c r="M1" s="62"/>
      <c r="N1" s="62"/>
    </row>
    <row r="2" spans="1:14" ht="18.75" x14ac:dyDescent="0.3">
      <c r="A2" s="447" t="s">
        <v>266</v>
      </c>
      <c r="B2" s="447"/>
      <c r="C2" s="447"/>
      <c r="D2" s="447"/>
      <c r="E2" s="447"/>
      <c r="F2" s="447"/>
      <c r="G2" s="447"/>
      <c r="H2" s="38"/>
      <c r="I2" s="62"/>
      <c r="J2" s="62"/>
      <c r="K2" s="38"/>
      <c r="L2" s="38"/>
      <c r="M2" s="38"/>
      <c r="N2" s="38"/>
    </row>
    <row r="3" spans="1:14" s="5" customFormat="1" ht="18.75" customHeight="1" x14ac:dyDescent="0.25">
      <c r="A3" s="416" t="s">
        <v>123</v>
      </c>
      <c r="B3" s="445" t="s">
        <v>117</v>
      </c>
      <c r="C3" s="445"/>
      <c r="D3" s="416" t="s">
        <v>271</v>
      </c>
      <c r="E3" s="446" t="s">
        <v>264</v>
      </c>
      <c r="F3" s="416" t="s">
        <v>125</v>
      </c>
      <c r="G3" s="416" t="s">
        <v>126</v>
      </c>
      <c r="H3" s="416" t="s">
        <v>123</v>
      </c>
      <c r="I3" s="445" t="s">
        <v>117</v>
      </c>
      <c r="J3" s="445"/>
      <c r="K3" s="416" t="s">
        <v>270</v>
      </c>
      <c r="L3" s="446" t="s">
        <v>264</v>
      </c>
      <c r="M3" s="416" t="s">
        <v>125</v>
      </c>
      <c r="N3" s="416" t="s">
        <v>126</v>
      </c>
    </row>
    <row r="4" spans="1:14" s="5" customFormat="1" ht="76.5" customHeight="1" x14ac:dyDescent="0.25">
      <c r="A4" s="416"/>
      <c r="B4" s="50" t="s">
        <v>59</v>
      </c>
      <c r="C4" s="50" t="s">
        <v>90</v>
      </c>
      <c r="D4" s="416"/>
      <c r="E4" s="446"/>
      <c r="F4" s="416"/>
      <c r="G4" s="416"/>
      <c r="H4" s="416"/>
      <c r="I4" s="50" t="s">
        <v>59</v>
      </c>
      <c r="J4" s="50" t="s">
        <v>90</v>
      </c>
      <c r="K4" s="416"/>
      <c r="L4" s="446"/>
      <c r="M4" s="416"/>
      <c r="N4" s="416"/>
    </row>
    <row r="5" spans="1:14" ht="18.75" x14ac:dyDescent="0.3">
      <c r="A5" s="63" t="s">
        <v>237</v>
      </c>
      <c r="B5" s="35">
        <f>B6+B7+B8+B9+B10+B11+B12+B13+B14+B15+B16+B17+B18+B19+B20+B21+B22+B23+B24+B25+B26+B27+B28+B29+B30+B31+B32+B33+B34+B35+B36+B37+B38+B39+B40+B41+B42+B43+B44+B45+B46+B47+B48+B49+B50+B51+B52+B53+B54+B55+B56+B57+B58+B59+B60+B61+B62+B63+B64+B65+B66+B67+B68+B69+B70+B71+B72+B73+B74+B75+B76+B77+B78+B79+B80+B81+B82+B83+B84+B85+B86+B87+B88+B89+B90+B91+B92+B93+B94+B95+B96+B97+B98+B99+B100+B101+B102+B103+B104+B105+B106+B107+B108+B109+B110+B111+B112+B113+B114+B115+B116+B117+B118+B119+B120+B121+B122+B123+B124+B125+B126+B127+B128+B129+B130+B131+B132+B133+B134+B135+B136+B137+B138+B139+B140+B141+B142+B143+B144+B145+B146</f>
        <v>3</v>
      </c>
      <c r="C5" s="35">
        <f>SUM(C6:C146)</f>
        <v>3</v>
      </c>
      <c r="D5" s="267"/>
      <c r="E5" s="267"/>
      <c r="F5" s="35">
        <f>SUM(F6:F146)</f>
        <v>565</v>
      </c>
      <c r="G5" s="267"/>
      <c r="H5" s="63" t="s">
        <v>124</v>
      </c>
      <c r="I5" s="35">
        <f>I6+I7+I8+I9+I10+I11+I12+I13+I14+I15+I16+I17+I18+I19+I20+I21+I22+I23+I24+I25+I26+I27+I28+I29+I30+I31+I32+I33+I34+I35+I36+I37+I38+I39+I40+I41+I42+I43+I44+I45+I46+I47+I48+I49+I50+I51+I52+I53+I54+I55+I56+I57+I58+I59+I60+I61+I62+I63+I64+I65+I66+I67+I68+I69+I70+I71+I72+I73+I74+I75+I76+I77+I78+I79+I80+I81+I82+I83+I84+I85+I86+I87+I88+I89+I90+I91+I92+I93+I94+I95+I96+I97+I98+I99+I100+I101+I102+I103+I104+I105+I106+I107+I108+I109+I110+I111+I112+I113+I114+I115+I116+I117+I118+I119+I120+I121+I122+I123+I124+I125+I126+I127+I128+I129+I130+I131+I132+I133+I134+I135+I136+I137+I138+I139+I140+I141+I142+I143+I144+I145+I146</f>
        <v>27</v>
      </c>
      <c r="J5" s="35">
        <f>SUM(J6:J146)</f>
        <v>27</v>
      </c>
      <c r="K5" s="267"/>
      <c r="L5" s="267"/>
      <c r="M5" s="35">
        <f>SUM(M6:M146)</f>
        <v>8503</v>
      </c>
      <c r="N5" s="267"/>
    </row>
    <row r="6" spans="1:14" ht="75" x14ac:dyDescent="0.25">
      <c r="A6" s="192"/>
      <c r="B6" s="191">
        <v>1</v>
      </c>
      <c r="C6" s="191">
        <v>1</v>
      </c>
      <c r="D6" s="164" t="s">
        <v>294</v>
      </c>
      <c r="E6" s="272" t="s">
        <v>297</v>
      </c>
      <c r="F6" s="273">
        <v>120</v>
      </c>
      <c r="G6" s="198" t="s">
        <v>298</v>
      </c>
      <c r="H6" s="192"/>
      <c r="I6" s="191">
        <v>1</v>
      </c>
      <c r="J6" s="191">
        <v>1</v>
      </c>
      <c r="K6" s="366" t="s">
        <v>318</v>
      </c>
      <c r="L6" s="279" t="s">
        <v>317</v>
      </c>
      <c r="M6" s="191">
        <v>70</v>
      </c>
      <c r="N6" s="275" t="s">
        <v>303</v>
      </c>
    </row>
    <row r="7" spans="1:14" ht="56.25" x14ac:dyDescent="0.25">
      <c r="A7" s="64"/>
      <c r="B7" s="21">
        <v>1</v>
      </c>
      <c r="C7" s="21">
        <v>1</v>
      </c>
      <c r="D7" s="175" t="s">
        <v>295</v>
      </c>
      <c r="E7" s="272" t="s">
        <v>297</v>
      </c>
      <c r="F7" s="164">
        <v>120</v>
      </c>
      <c r="G7" s="272" t="s">
        <v>299</v>
      </c>
      <c r="H7" s="64"/>
      <c r="I7" s="21">
        <v>1</v>
      </c>
      <c r="J7" s="21">
        <v>1</v>
      </c>
      <c r="K7" s="367" t="s">
        <v>302</v>
      </c>
      <c r="L7" s="55" t="s">
        <v>60</v>
      </c>
      <c r="M7" s="21">
        <v>70</v>
      </c>
      <c r="N7" s="275" t="s">
        <v>304</v>
      </c>
    </row>
    <row r="8" spans="1:14" ht="93.75" x14ac:dyDescent="0.25">
      <c r="A8" s="64"/>
      <c r="B8" s="21">
        <v>1</v>
      </c>
      <c r="C8" s="21">
        <v>1</v>
      </c>
      <c r="D8" s="170" t="s">
        <v>296</v>
      </c>
      <c r="E8" s="272" t="s">
        <v>297</v>
      </c>
      <c r="F8" s="274">
        <v>325</v>
      </c>
      <c r="G8" s="272" t="s">
        <v>299</v>
      </c>
      <c r="H8" s="64"/>
      <c r="I8" s="21">
        <v>1</v>
      </c>
      <c r="J8" s="21">
        <v>1</v>
      </c>
      <c r="K8" s="367" t="s">
        <v>305</v>
      </c>
      <c r="L8" s="99" t="s">
        <v>297</v>
      </c>
      <c r="M8" s="21">
        <v>70</v>
      </c>
      <c r="N8" s="275" t="s">
        <v>306</v>
      </c>
    </row>
    <row r="9" spans="1:14" ht="47.25" x14ac:dyDescent="0.25">
      <c r="A9" s="64"/>
      <c r="B9" s="21">
        <v>0</v>
      </c>
      <c r="C9" s="21">
        <v>0</v>
      </c>
      <c r="D9" s="68"/>
      <c r="E9" s="55"/>
      <c r="F9" s="21">
        <v>0</v>
      </c>
      <c r="G9" s="55"/>
      <c r="H9" s="64"/>
      <c r="I9" s="21">
        <v>1</v>
      </c>
      <c r="J9" s="21">
        <v>1</v>
      </c>
      <c r="K9" s="283" t="s">
        <v>322</v>
      </c>
      <c r="L9" s="277" t="s">
        <v>60</v>
      </c>
      <c r="M9" s="276">
        <v>200</v>
      </c>
      <c r="N9" s="278" t="s">
        <v>307</v>
      </c>
    </row>
    <row r="10" spans="1:14" ht="47.25" x14ac:dyDescent="0.25">
      <c r="A10" s="64"/>
      <c r="B10" s="21">
        <v>0</v>
      </c>
      <c r="C10" s="21">
        <v>0</v>
      </c>
      <c r="D10" s="68"/>
      <c r="E10" s="55"/>
      <c r="F10" s="21">
        <v>0</v>
      </c>
      <c r="G10" s="55"/>
      <c r="H10" s="64"/>
      <c r="I10" s="21">
        <v>1</v>
      </c>
      <c r="J10" s="21">
        <v>1</v>
      </c>
      <c r="K10" s="283" t="s">
        <v>308</v>
      </c>
      <c r="L10" s="277" t="s">
        <v>60</v>
      </c>
      <c r="M10" s="276">
        <v>80</v>
      </c>
      <c r="N10" s="279" t="s">
        <v>309</v>
      </c>
    </row>
    <row r="11" spans="1:14" ht="93.75" x14ac:dyDescent="0.25">
      <c r="A11" s="64"/>
      <c r="B11" s="21">
        <v>0</v>
      </c>
      <c r="C11" s="21">
        <v>0</v>
      </c>
      <c r="D11" s="68"/>
      <c r="E11" s="55"/>
      <c r="F11" s="21">
        <v>0</v>
      </c>
      <c r="G11" s="55"/>
      <c r="H11" s="64"/>
      <c r="I11" s="21">
        <v>1</v>
      </c>
      <c r="J11" s="21">
        <v>1</v>
      </c>
      <c r="K11" s="367" t="s">
        <v>310</v>
      </c>
      <c r="L11" s="99" t="s">
        <v>297</v>
      </c>
      <c r="M11" s="21">
        <v>283</v>
      </c>
      <c r="N11" s="275" t="s">
        <v>304</v>
      </c>
    </row>
    <row r="12" spans="1:14" ht="47.25" x14ac:dyDescent="0.25">
      <c r="A12" s="64"/>
      <c r="B12" s="21">
        <v>0</v>
      </c>
      <c r="C12" s="21">
        <v>0</v>
      </c>
      <c r="D12" s="68"/>
      <c r="E12" s="55"/>
      <c r="F12" s="21">
        <v>0</v>
      </c>
      <c r="G12" s="55"/>
      <c r="H12" s="64"/>
      <c r="I12" s="21">
        <v>1</v>
      </c>
      <c r="J12" s="21">
        <v>1</v>
      </c>
      <c r="K12" s="283" t="s">
        <v>311</v>
      </c>
      <c r="L12" s="279" t="s">
        <v>241</v>
      </c>
      <c r="M12" s="280">
        <v>70</v>
      </c>
      <c r="N12" s="279" t="s">
        <v>312</v>
      </c>
    </row>
    <row r="13" spans="1:14" ht="93.75" x14ac:dyDescent="0.25">
      <c r="A13" s="64"/>
      <c r="B13" s="21">
        <v>0</v>
      </c>
      <c r="C13" s="21">
        <v>0</v>
      </c>
      <c r="D13" s="68"/>
      <c r="E13" s="55"/>
      <c r="F13" s="21">
        <v>0</v>
      </c>
      <c r="G13" s="55"/>
      <c r="H13" s="64"/>
      <c r="I13" s="21">
        <v>1</v>
      </c>
      <c r="J13" s="21">
        <v>1</v>
      </c>
      <c r="K13" s="367" t="s">
        <v>313</v>
      </c>
      <c r="L13" s="99" t="s">
        <v>297</v>
      </c>
      <c r="M13" s="21">
        <v>70</v>
      </c>
      <c r="N13" s="275" t="s">
        <v>306</v>
      </c>
    </row>
    <row r="14" spans="1:14" ht="47.25" x14ac:dyDescent="0.25">
      <c r="A14" s="64"/>
      <c r="B14" s="21">
        <v>0</v>
      </c>
      <c r="C14" s="21">
        <v>0</v>
      </c>
      <c r="D14" s="68"/>
      <c r="E14" s="55"/>
      <c r="F14" s="21">
        <v>0</v>
      </c>
      <c r="G14" s="55"/>
      <c r="H14" s="64"/>
      <c r="I14" s="21">
        <v>1</v>
      </c>
      <c r="J14" s="21">
        <v>1</v>
      </c>
      <c r="K14" s="283" t="s">
        <v>314</v>
      </c>
      <c r="L14" s="279" t="s">
        <v>241</v>
      </c>
      <c r="M14" s="280">
        <v>70</v>
      </c>
      <c r="N14" s="279" t="s">
        <v>312</v>
      </c>
    </row>
    <row r="15" spans="1:14" ht="47.25" x14ac:dyDescent="0.25">
      <c r="A15" s="64"/>
      <c r="B15" s="21">
        <v>0</v>
      </c>
      <c r="C15" s="21">
        <v>0</v>
      </c>
      <c r="D15" s="68"/>
      <c r="E15" s="55"/>
      <c r="F15" s="21">
        <v>0</v>
      </c>
      <c r="G15" s="55"/>
      <c r="H15" s="64"/>
      <c r="I15" s="21">
        <v>1</v>
      </c>
      <c r="J15" s="21">
        <v>1</v>
      </c>
      <c r="K15" s="283" t="s">
        <v>315</v>
      </c>
      <c r="L15" s="279" t="s">
        <v>241</v>
      </c>
      <c r="M15" s="280">
        <v>70</v>
      </c>
      <c r="N15" s="279" t="s">
        <v>298</v>
      </c>
    </row>
    <row r="16" spans="1:14" ht="63" x14ac:dyDescent="0.25">
      <c r="A16" s="64"/>
      <c r="B16" s="21">
        <v>0</v>
      </c>
      <c r="C16" s="21">
        <v>0</v>
      </c>
      <c r="D16" s="68"/>
      <c r="E16" s="55"/>
      <c r="F16" s="21">
        <v>0</v>
      </c>
      <c r="G16" s="55"/>
      <c r="H16" s="64"/>
      <c r="I16" s="21">
        <v>1</v>
      </c>
      <c r="J16" s="21">
        <v>1</v>
      </c>
      <c r="K16" s="283" t="s">
        <v>316</v>
      </c>
      <c r="L16" s="277" t="s">
        <v>61</v>
      </c>
      <c r="M16" s="276">
        <v>80</v>
      </c>
      <c r="N16" s="279" t="s">
        <v>312</v>
      </c>
    </row>
    <row r="17" spans="1:14" ht="63" x14ac:dyDescent="0.25">
      <c r="A17" s="64"/>
      <c r="B17" s="21">
        <v>0</v>
      </c>
      <c r="C17" s="21">
        <v>0</v>
      </c>
      <c r="D17" s="68"/>
      <c r="E17" s="55"/>
      <c r="F17" s="21">
        <v>0</v>
      </c>
      <c r="G17" s="55"/>
      <c r="H17" s="64"/>
      <c r="I17" s="21">
        <v>1</v>
      </c>
      <c r="J17" s="21">
        <v>1</v>
      </c>
      <c r="K17" s="283" t="s">
        <v>319</v>
      </c>
      <c r="L17" s="279" t="s">
        <v>241</v>
      </c>
      <c r="M17" s="279">
        <v>150</v>
      </c>
      <c r="N17" s="279" t="s">
        <v>299</v>
      </c>
    </row>
    <row r="18" spans="1:14" ht="47.25" x14ac:dyDescent="0.25">
      <c r="A18" s="64"/>
      <c r="B18" s="21">
        <v>0</v>
      </c>
      <c r="C18" s="21">
        <v>0</v>
      </c>
      <c r="D18" s="68"/>
      <c r="E18" s="55"/>
      <c r="F18" s="21">
        <v>0</v>
      </c>
      <c r="G18" s="55"/>
      <c r="H18" s="64"/>
      <c r="I18" s="21">
        <v>1</v>
      </c>
      <c r="J18" s="21">
        <v>1</v>
      </c>
      <c r="K18" s="368" t="s">
        <v>320</v>
      </c>
      <c r="L18" s="277" t="s">
        <v>61</v>
      </c>
      <c r="M18" s="279">
        <v>70</v>
      </c>
      <c r="N18" s="279" t="s">
        <v>321</v>
      </c>
    </row>
    <row r="19" spans="1:14" ht="93.75" x14ac:dyDescent="0.25">
      <c r="A19" s="64"/>
      <c r="B19" s="21">
        <v>0</v>
      </c>
      <c r="C19" s="21">
        <v>0</v>
      </c>
      <c r="D19" s="68"/>
      <c r="E19" s="55"/>
      <c r="F19" s="21">
        <v>0</v>
      </c>
      <c r="G19" s="55"/>
      <c r="H19" s="64"/>
      <c r="I19" s="21">
        <v>1</v>
      </c>
      <c r="J19" s="21">
        <v>1</v>
      </c>
      <c r="K19" s="367" t="s">
        <v>323</v>
      </c>
      <c r="L19" s="277" t="s">
        <v>61</v>
      </c>
      <c r="M19" s="21">
        <v>464</v>
      </c>
      <c r="N19" s="279" t="s">
        <v>298</v>
      </c>
    </row>
    <row r="20" spans="1:14" ht="112.5" x14ac:dyDescent="0.25">
      <c r="A20" s="64"/>
      <c r="B20" s="21">
        <v>0</v>
      </c>
      <c r="C20" s="21">
        <v>0</v>
      </c>
      <c r="D20" s="68"/>
      <c r="E20" s="55"/>
      <c r="F20" s="21">
        <v>0</v>
      </c>
      <c r="G20" s="55"/>
      <c r="H20" s="64"/>
      <c r="I20" s="21">
        <v>1</v>
      </c>
      <c r="J20" s="21">
        <v>1</v>
      </c>
      <c r="K20" s="367" t="s">
        <v>324</v>
      </c>
      <c r="L20" s="277" t="s">
        <v>61</v>
      </c>
      <c r="M20" s="21">
        <v>4660</v>
      </c>
      <c r="N20" s="279" t="s">
        <v>298</v>
      </c>
    </row>
    <row r="21" spans="1:14" ht="78.75" x14ac:dyDescent="0.25">
      <c r="A21" s="64"/>
      <c r="B21" s="21">
        <v>0</v>
      </c>
      <c r="C21" s="21">
        <v>0</v>
      </c>
      <c r="D21" s="68"/>
      <c r="E21" s="55"/>
      <c r="F21" s="21">
        <v>0</v>
      </c>
      <c r="G21" s="55"/>
      <c r="H21" s="64"/>
      <c r="I21" s="21">
        <v>1</v>
      </c>
      <c r="J21" s="21">
        <v>1</v>
      </c>
      <c r="K21" s="369" t="s">
        <v>325</v>
      </c>
      <c r="L21" s="277" t="s">
        <v>61</v>
      </c>
      <c r="M21" s="281">
        <v>70</v>
      </c>
      <c r="N21" s="279" t="s">
        <v>312</v>
      </c>
    </row>
    <row r="22" spans="1:14" ht="47.25" x14ac:dyDescent="0.25">
      <c r="A22" s="64"/>
      <c r="B22" s="21">
        <v>0</v>
      </c>
      <c r="C22" s="21">
        <v>0</v>
      </c>
      <c r="D22" s="68"/>
      <c r="E22" s="55"/>
      <c r="F22" s="21">
        <v>0</v>
      </c>
      <c r="G22" s="55"/>
      <c r="H22" s="64"/>
      <c r="I22" s="21">
        <v>1</v>
      </c>
      <c r="J22" s="21">
        <v>1</v>
      </c>
      <c r="K22" s="283" t="s">
        <v>326</v>
      </c>
      <c r="L22" s="277" t="s">
        <v>61</v>
      </c>
      <c r="M22" s="279">
        <v>70</v>
      </c>
      <c r="N22" s="279" t="s">
        <v>298</v>
      </c>
    </row>
    <row r="23" spans="1:14" ht="47.25" x14ac:dyDescent="0.25">
      <c r="A23" s="64"/>
      <c r="B23" s="21">
        <v>0</v>
      </c>
      <c r="C23" s="21">
        <v>0</v>
      </c>
      <c r="D23" s="68"/>
      <c r="E23" s="55"/>
      <c r="F23" s="21">
        <v>0</v>
      </c>
      <c r="G23" s="55"/>
      <c r="H23" s="461"/>
      <c r="I23" s="21">
        <v>1</v>
      </c>
      <c r="J23" s="21">
        <v>1</v>
      </c>
      <c r="K23" s="367" t="s">
        <v>327</v>
      </c>
      <c r="L23" s="279" t="s">
        <v>241</v>
      </c>
      <c r="M23" s="21">
        <v>70</v>
      </c>
      <c r="N23" s="279" t="s">
        <v>298</v>
      </c>
    </row>
    <row r="24" spans="1:14" ht="47.25" x14ac:dyDescent="0.25">
      <c r="A24" s="64"/>
      <c r="B24" s="21">
        <v>0</v>
      </c>
      <c r="C24" s="21">
        <v>0</v>
      </c>
      <c r="D24" s="68"/>
      <c r="E24" s="55"/>
      <c r="F24" s="21">
        <v>0</v>
      </c>
      <c r="G24" s="55"/>
      <c r="H24" s="64"/>
      <c r="I24" s="21">
        <v>1</v>
      </c>
      <c r="J24" s="21">
        <v>1</v>
      </c>
      <c r="K24" s="370" t="s">
        <v>328</v>
      </c>
      <c r="L24" s="277" t="s">
        <v>61</v>
      </c>
      <c r="M24" s="279">
        <v>100</v>
      </c>
      <c r="N24" s="279" t="s">
        <v>298</v>
      </c>
    </row>
    <row r="25" spans="1:14" ht="93.75" x14ac:dyDescent="0.25">
      <c r="A25" s="64"/>
      <c r="B25" s="21">
        <v>0</v>
      </c>
      <c r="C25" s="21">
        <v>0</v>
      </c>
      <c r="D25" s="68"/>
      <c r="E25" s="55"/>
      <c r="F25" s="21">
        <v>0</v>
      </c>
      <c r="G25" s="55"/>
      <c r="H25" s="64"/>
      <c r="I25" s="21">
        <v>1</v>
      </c>
      <c r="J25" s="21">
        <v>1</v>
      </c>
      <c r="K25" s="367" t="s">
        <v>329</v>
      </c>
      <c r="L25" s="277" t="s">
        <v>61</v>
      </c>
      <c r="M25" s="21">
        <v>620</v>
      </c>
      <c r="N25" s="279" t="s">
        <v>312</v>
      </c>
    </row>
    <row r="26" spans="1:14" ht="75" x14ac:dyDescent="0.25">
      <c r="A26" s="64"/>
      <c r="B26" s="21">
        <v>0</v>
      </c>
      <c r="C26" s="21">
        <v>0</v>
      </c>
      <c r="D26" s="68"/>
      <c r="E26" s="55"/>
      <c r="F26" s="21">
        <v>0</v>
      </c>
      <c r="G26" s="55"/>
      <c r="H26" s="64"/>
      <c r="I26" s="21">
        <v>1</v>
      </c>
      <c r="J26" s="21">
        <v>1</v>
      </c>
      <c r="K26" s="367" t="s">
        <v>330</v>
      </c>
      <c r="L26" s="277" t="s">
        <v>61</v>
      </c>
      <c r="M26" s="21">
        <v>70</v>
      </c>
      <c r="N26" s="279" t="s">
        <v>312</v>
      </c>
    </row>
    <row r="27" spans="1:14" ht="47.25" x14ac:dyDescent="0.25">
      <c r="A27" s="64"/>
      <c r="B27" s="21">
        <v>0</v>
      </c>
      <c r="C27" s="21">
        <v>0</v>
      </c>
      <c r="D27" s="68"/>
      <c r="E27" s="55"/>
      <c r="F27" s="21">
        <v>0</v>
      </c>
      <c r="G27" s="55"/>
      <c r="H27" s="64"/>
      <c r="I27" s="21">
        <v>1</v>
      </c>
      <c r="J27" s="21">
        <v>1</v>
      </c>
      <c r="K27" s="367" t="s">
        <v>331</v>
      </c>
      <c r="L27" s="277" t="s">
        <v>61</v>
      </c>
      <c r="M27" s="21">
        <v>70</v>
      </c>
      <c r="N27" s="279" t="s">
        <v>298</v>
      </c>
    </row>
    <row r="28" spans="1:14" ht="47.25" x14ac:dyDescent="0.25">
      <c r="A28" s="64"/>
      <c r="B28" s="21">
        <v>0</v>
      </c>
      <c r="C28" s="21">
        <v>0</v>
      </c>
      <c r="D28" s="68"/>
      <c r="E28" s="55"/>
      <c r="F28" s="21">
        <v>0</v>
      </c>
      <c r="G28" s="55"/>
      <c r="H28" s="461"/>
      <c r="I28" s="21">
        <v>1</v>
      </c>
      <c r="J28" s="21">
        <v>1</v>
      </c>
      <c r="K28" s="283" t="s">
        <v>332</v>
      </c>
      <c r="L28" s="279" t="s">
        <v>297</v>
      </c>
      <c r="M28" s="282">
        <v>200</v>
      </c>
      <c r="N28" s="279" t="s">
        <v>333</v>
      </c>
    </row>
    <row r="29" spans="1:14" ht="47.25" x14ac:dyDescent="0.25">
      <c r="A29" s="64"/>
      <c r="B29" s="21">
        <v>0</v>
      </c>
      <c r="C29" s="21">
        <v>0</v>
      </c>
      <c r="D29" s="68"/>
      <c r="E29" s="55"/>
      <c r="F29" s="21">
        <v>0</v>
      </c>
      <c r="G29" s="55"/>
      <c r="H29" s="64"/>
      <c r="I29" s="21">
        <v>1</v>
      </c>
      <c r="J29" s="21">
        <v>1</v>
      </c>
      <c r="K29" s="368" t="s">
        <v>334</v>
      </c>
      <c r="L29" s="279" t="s">
        <v>297</v>
      </c>
      <c r="M29" s="279">
        <v>100</v>
      </c>
      <c r="N29" s="279" t="s">
        <v>335</v>
      </c>
    </row>
    <row r="30" spans="1:14" ht="56.25" x14ac:dyDescent="0.25">
      <c r="A30" s="64"/>
      <c r="B30" s="21">
        <v>0</v>
      </c>
      <c r="C30" s="21">
        <v>0</v>
      </c>
      <c r="D30" s="68"/>
      <c r="E30" s="55"/>
      <c r="F30" s="21">
        <v>0</v>
      </c>
      <c r="G30" s="55"/>
      <c r="H30" s="64"/>
      <c r="I30" s="21">
        <v>1</v>
      </c>
      <c r="J30" s="21">
        <v>1</v>
      </c>
      <c r="K30" s="367" t="s">
        <v>336</v>
      </c>
      <c r="L30" s="279" t="s">
        <v>297</v>
      </c>
      <c r="M30" s="21">
        <v>70</v>
      </c>
      <c r="N30" s="279" t="s">
        <v>298</v>
      </c>
    </row>
    <row r="31" spans="1:14" ht="93.75" x14ac:dyDescent="0.25">
      <c r="A31" s="64"/>
      <c r="B31" s="21">
        <v>0</v>
      </c>
      <c r="C31" s="21">
        <v>0</v>
      </c>
      <c r="D31" s="68"/>
      <c r="E31" s="55"/>
      <c r="F31" s="21">
        <v>0</v>
      </c>
      <c r="G31" s="55"/>
      <c r="H31" s="64"/>
      <c r="I31" s="21">
        <v>1</v>
      </c>
      <c r="J31" s="21">
        <v>1</v>
      </c>
      <c r="K31" s="367" t="s">
        <v>343</v>
      </c>
      <c r="L31" s="279" t="s">
        <v>297</v>
      </c>
      <c r="M31" s="21">
        <v>436</v>
      </c>
      <c r="N31" s="279" t="s">
        <v>298</v>
      </c>
    </row>
    <row r="32" spans="1:14" ht="47.25" x14ac:dyDescent="0.25">
      <c r="A32" s="64"/>
      <c r="B32" s="21">
        <v>0</v>
      </c>
      <c r="C32" s="21">
        <v>0</v>
      </c>
      <c r="D32" s="68"/>
      <c r="E32" s="55"/>
      <c r="F32" s="21"/>
      <c r="G32" s="55"/>
      <c r="H32" s="64"/>
      <c r="I32" s="21">
        <v>1</v>
      </c>
      <c r="J32" s="21">
        <v>1</v>
      </c>
      <c r="K32" s="283" t="s">
        <v>672</v>
      </c>
      <c r="L32" s="277" t="s">
        <v>61</v>
      </c>
      <c r="M32" s="276">
        <v>150</v>
      </c>
      <c r="N32" s="279" t="s">
        <v>321</v>
      </c>
    </row>
    <row r="33" spans="1:14" ht="18.75" x14ac:dyDescent="0.25">
      <c r="A33" s="64"/>
      <c r="B33" s="21">
        <v>0</v>
      </c>
      <c r="C33" s="21">
        <v>0</v>
      </c>
      <c r="D33" s="68"/>
      <c r="E33" s="55"/>
      <c r="F33" s="21">
        <v>0</v>
      </c>
      <c r="G33" s="55"/>
      <c r="H33" s="64"/>
      <c r="I33" s="21">
        <v>0</v>
      </c>
      <c r="J33" s="21">
        <v>0</v>
      </c>
      <c r="K33" s="68"/>
      <c r="L33" s="55"/>
      <c r="M33" s="21">
        <v>0</v>
      </c>
      <c r="N33" s="55"/>
    </row>
    <row r="34" spans="1:14" ht="18.75" x14ac:dyDescent="0.25">
      <c r="A34" s="64"/>
      <c r="B34" s="21">
        <v>0</v>
      </c>
      <c r="C34" s="21">
        <v>0</v>
      </c>
      <c r="D34" s="68"/>
      <c r="E34" s="55"/>
      <c r="F34" s="21">
        <v>0</v>
      </c>
      <c r="G34" s="55"/>
      <c r="H34" s="64"/>
      <c r="I34" s="21">
        <v>0</v>
      </c>
      <c r="J34" s="21">
        <v>0</v>
      </c>
      <c r="K34" s="68"/>
      <c r="L34" s="55"/>
      <c r="M34" s="21">
        <v>0</v>
      </c>
      <c r="N34" s="55"/>
    </row>
    <row r="35" spans="1:14" ht="18.75" x14ac:dyDescent="0.25">
      <c r="A35" s="64"/>
      <c r="B35" s="21">
        <v>0</v>
      </c>
      <c r="C35" s="21">
        <v>0</v>
      </c>
      <c r="D35" s="68"/>
      <c r="E35" s="55"/>
      <c r="F35" s="21">
        <v>0</v>
      </c>
      <c r="G35" s="55"/>
      <c r="H35" s="64"/>
      <c r="I35" s="21">
        <v>0</v>
      </c>
      <c r="J35" s="21">
        <v>0</v>
      </c>
      <c r="K35" s="68"/>
      <c r="L35" s="55"/>
      <c r="M35" s="21">
        <v>0</v>
      </c>
      <c r="N35" s="55"/>
    </row>
    <row r="36" spans="1:14" ht="18.75" x14ac:dyDescent="0.25">
      <c r="A36" s="64"/>
      <c r="B36" s="21">
        <v>0</v>
      </c>
      <c r="C36" s="21">
        <v>0</v>
      </c>
      <c r="D36" s="68"/>
      <c r="E36" s="55"/>
      <c r="F36" s="21">
        <v>0</v>
      </c>
      <c r="G36" s="55"/>
      <c r="H36" s="64"/>
      <c r="I36" s="21">
        <v>0</v>
      </c>
      <c r="J36" s="21">
        <v>0</v>
      </c>
      <c r="K36" s="68"/>
      <c r="L36" s="55"/>
      <c r="M36" s="21">
        <v>0</v>
      </c>
      <c r="N36" s="55"/>
    </row>
    <row r="37" spans="1:14" ht="18.75" x14ac:dyDescent="0.25">
      <c r="A37" s="64"/>
      <c r="B37" s="21">
        <v>0</v>
      </c>
      <c r="C37" s="21">
        <v>0</v>
      </c>
      <c r="D37" s="68"/>
      <c r="E37" s="55"/>
      <c r="F37" s="21">
        <v>0</v>
      </c>
      <c r="G37" s="55"/>
      <c r="H37" s="64"/>
      <c r="I37" s="21">
        <v>0</v>
      </c>
      <c r="J37" s="21">
        <v>0</v>
      </c>
      <c r="K37" s="68"/>
      <c r="L37" s="55"/>
      <c r="M37" s="21">
        <v>0</v>
      </c>
      <c r="N37" s="55"/>
    </row>
    <row r="38" spans="1:14" ht="18.75" x14ac:dyDescent="0.25">
      <c r="A38" s="64"/>
      <c r="B38" s="21">
        <v>0</v>
      </c>
      <c r="C38" s="21">
        <v>0</v>
      </c>
      <c r="D38" s="68"/>
      <c r="E38" s="55"/>
      <c r="F38" s="21">
        <v>0</v>
      </c>
      <c r="G38" s="55"/>
      <c r="H38" s="64"/>
      <c r="I38" s="21">
        <v>0</v>
      </c>
      <c r="J38" s="21">
        <v>0</v>
      </c>
      <c r="K38" s="68"/>
      <c r="L38" s="55"/>
      <c r="M38" s="21">
        <v>0</v>
      </c>
      <c r="N38" s="55"/>
    </row>
    <row r="39" spans="1:14" ht="18.75" x14ac:dyDescent="0.25">
      <c r="A39" s="64"/>
      <c r="B39" s="21">
        <v>0</v>
      </c>
      <c r="C39" s="21">
        <v>0</v>
      </c>
      <c r="D39" s="68"/>
      <c r="E39" s="55"/>
      <c r="F39" s="21">
        <v>0</v>
      </c>
      <c r="G39" s="55"/>
      <c r="H39" s="64"/>
      <c r="I39" s="21">
        <v>0</v>
      </c>
      <c r="J39" s="21">
        <v>0</v>
      </c>
      <c r="K39" s="68"/>
      <c r="L39" s="55"/>
      <c r="M39" s="21">
        <v>0</v>
      </c>
      <c r="N39" s="55"/>
    </row>
    <row r="40" spans="1:14" ht="18.75" x14ac:dyDescent="0.25">
      <c r="A40" s="64"/>
      <c r="B40" s="21">
        <v>0</v>
      </c>
      <c r="C40" s="21">
        <v>0</v>
      </c>
      <c r="D40" s="68"/>
      <c r="E40" s="55"/>
      <c r="F40" s="21">
        <v>0</v>
      </c>
      <c r="G40" s="55"/>
      <c r="H40" s="64"/>
      <c r="I40" s="21">
        <v>0</v>
      </c>
      <c r="J40" s="21">
        <v>0</v>
      </c>
      <c r="K40" s="68"/>
      <c r="L40" s="55"/>
      <c r="M40" s="21">
        <v>0</v>
      </c>
      <c r="N40" s="55"/>
    </row>
    <row r="41" spans="1:14" ht="18.75" x14ac:dyDescent="0.25">
      <c r="A41" s="64"/>
      <c r="B41" s="21">
        <v>0</v>
      </c>
      <c r="C41" s="21">
        <v>0</v>
      </c>
      <c r="D41" s="68"/>
      <c r="E41" s="55"/>
      <c r="F41" s="21">
        <v>0</v>
      </c>
      <c r="G41" s="55"/>
      <c r="H41" s="64"/>
      <c r="I41" s="21">
        <v>0</v>
      </c>
      <c r="J41" s="21">
        <v>0</v>
      </c>
      <c r="K41" s="68"/>
      <c r="L41" s="55"/>
      <c r="M41" s="21">
        <v>0</v>
      </c>
      <c r="N41" s="55"/>
    </row>
    <row r="42" spans="1:14" ht="18.75" x14ac:dyDescent="0.25">
      <c r="A42" s="64"/>
      <c r="B42" s="21">
        <v>0</v>
      </c>
      <c r="C42" s="21">
        <v>0</v>
      </c>
      <c r="D42" s="68"/>
      <c r="E42" s="55"/>
      <c r="F42" s="21">
        <v>0</v>
      </c>
      <c r="G42" s="55"/>
      <c r="H42" s="64"/>
      <c r="I42" s="21">
        <v>0</v>
      </c>
      <c r="J42" s="21">
        <v>0</v>
      </c>
      <c r="K42" s="68"/>
      <c r="L42" s="55"/>
      <c r="M42" s="21">
        <v>0</v>
      </c>
      <c r="N42" s="55"/>
    </row>
    <row r="43" spans="1:14" ht="18.75" x14ac:dyDescent="0.25">
      <c r="A43" s="64"/>
      <c r="B43" s="21">
        <v>0</v>
      </c>
      <c r="C43" s="21">
        <v>0</v>
      </c>
      <c r="D43" s="68"/>
      <c r="E43" s="55"/>
      <c r="F43" s="21">
        <v>0</v>
      </c>
      <c r="G43" s="55"/>
      <c r="H43" s="64"/>
      <c r="I43" s="21">
        <v>0</v>
      </c>
      <c r="J43" s="21">
        <v>0</v>
      </c>
      <c r="K43" s="68"/>
      <c r="L43" s="55"/>
      <c r="M43" s="21">
        <v>0</v>
      </c>
      <c r="N43" s="55"/>
    </row>
    <row r="44" spans="1:14" ht="18.75" x14ac:dyDescent="0.25">
      <c r="A44" s="64"/>
      <c r="B44" s="21">
        <v>0</v>
      </c>
      <c r="C44" s="21">
        <v>0</v>
      </c>
      <c r="D44" s="68"/>
      <c r="E44" s="55"/>
      <c r="F44" s="21">
        <v>0</v>
      </c>
      <c r="G44" s="55"/>
      <c r="H44" s="64"/>
      <c r="I44" s="21">
        <v>0</v>
      </c>
      <c r="J44" s="21">
        <v>0</v>
      </c>
      <c r="K44" s="68"/>
      <c r="L44" s="55"/>
      <c r="M44" s="21">
        <v>0</v>
      </c>
      <c r="N44" s="55"/>
    </row>
    <row r="45" spans="1:14" ht="18.75" x14ac:dyDescent="0.25">
      <c r="A45" s="64"/>
      <c r="B45" s="21">
        <v>0</v>
      </c>
      <c r="C45" s="21">
        <v>0</v>
      </c>
      <c r="D45" s="68"/>
      <c r="E45" s="55"/>
      <c r="F45" s="21">
        <v>0</v>
      </c>
      <c r="G45" s="55"/>
      <c r="H45" s="64"/>
      <c r="I45" s="21">
        <v>0</v>
      </c>
      <c r="J45" s="21">
        <v>0</v>
      </c>
      <c r="K45" s="68"/>
      <c r="L45" s="55"/>
      <c r="M45" s="21">
        <v>0</v>
      </c>
      <c r="N45" s="55"/>
    </row>
    <row r="46" spans="1:14" ht="18.75" x14ac:dyDescent="0.25">
      <c r="A46" s="64"/>
      <c r="B46" s="21">
        <v>0</v>
      </c>
      <c r="C46" s="21">
        <v>0</v>
      </c>
      <c r="D46" s="68"/>
      <c r="E46" s="55"/>
      <c r="F46" s="21">
        <v>0</v>
      </c>
      <c r="G46" s="55"/>
      <c r="H46" s="64"/>
      <c r="I46" s="21">
        <v>0</v>
      </c>
      <c r="J46" s="21">
        <v>0</v>
      </c>
      <c r="K46" s="68"/>
      <c r="L46" s="55"/>
      <c r="M46" s="21">
        <v>0</v>
      </c>
      <c r="N46" s="55"/>
    </row>
    <row r="47" spans="1:14" ht="18.75" x14ac:dyDescent="0.25">
      <c r="A47" s="64"/>
      <c r="B47" s="21">
        <v>0</v>
      </c>
      <c r="C47" s="21">
        <v>0</v>
      </c>
      <c r="D47" s="68"/>
      <c r="E47" s="55"/>
      <c r="F47" s="21">
        <v>0</v>
      </c>
      <c r="G47" s="55"/>
      <c r="H47" s="64"/>
      <c r="I47" s="21">
        <v>0</v>
      </c>
      <c r="J47" s="21">
        <v>0</v>
      </c>
      <c r="K47" s="68"/>
      <c r="L47" s="55"/>
      <c r="M47" s="21">
        <v>0</v>
      </c>
      <c r="N47" s="55"/>
    </row>
    <row r="48" spans="1:14" ht="18.75" x14ac:dyDescent="0.25">
      <c r="A48" s="64"/>
      <c r="B48" s="21">
        <v>0</v>
      </c>
      <c r="C48" s="21">
        <v>0</v>
      </c>
      <c r="D48" s="68"/>
      <c r="E48" s="55"/>
      <c r="F48" s="21">
        <v>0</v>
      </c>
      <c r="G48" s="55"/>
      <c r="H48" s="64"/>
      <c r="I48" s="21">
        <v>0</v>
      </c>
      <c r="J48" s="21">
        <v>0</v>
      </c>
      <c r="K48" s="68"/>
      <c r="L48" s="55"/>
      <c r="M48" s="21">
        <v>0</v>
      </c>
      <c r="N48" s="55"/>
    </row>
    <row r="49" spans="1:14" ht="18.75" x14ac:dyDescent="0.25">
      <c r="A49" s="64"/>
      <c r="B49" s="21">
        <v>0</v>
      </c>
      <c r="C49" s="21">
        <v>0</v>
      </c>
      <c r="D49" s="68"/>
      <c r="E49" s="55"/>
      <c r="F49" s="21">
        <v>0</v>
      </c>
      <c r="G49" s="55"/>
      <c r="H49" s="64"/>
      <c r="I49" s="21">
        <v>0</v>
      </c>
      <c r="J49" s="21">
        <v>0</v>
      </c>
      <c r="K49" s="68"/>
      <c r="L49" s="55"/>
      <c r="M49" s="21">
        <v>0</v>
      </c>
      <c r="N49" s="55"/>
    </row>
    <row r="50" spans="1:14" ht="18.75" x14ac:dyDescent="0.25">
      <c r="A50" s="64"/>
      <c r="B50" s="21">
        <v>0</v>
      </c>
      <c r="C50" s="21">
        <v>0</v>
      </c>
      <c r="D50" s="68"/>
      <c r="E50" s="55"/>
      <c r="F50" s="21">
        <v>0</v>
      </c>
      <c r="G50" s="55"/>
      <c r="H50" s="64"/>
      <c r="I50" s="21">
        <v>0</v>
      </c>
      <c r="J50" s="21">
        <v>0</v>
      </c>
      <c r="K50" s="68"/>
      <c r="L50" s="55"/>
      <c r="M50" s="21">
        <v>0</v>
      </c>
      <c r="N50" s="55"/>
    </row>
    <row r="51" spans="1:14" ht="18.75" x14ac:dyDescent="0.25">
      <c r="A51" s="64"/>
      <c r="B51" s="21">
        <v>0</v>
      </c>
      <c r="C51" s="21">
        <v>0</v>
      </c>
      <c r="D51" s="68"/>
      <c r="E51" s="55"/>
      <c r="F51" s="21">
        <v>0</v>
      </c>
      <c r="G51" s="55"/>
      <c r="H51" s="64"/>
      <c r="I51" s="21">
        <v>0</v>
      </c>
      <c r="J51" s="21">
        <v>0</v>
      </c>
      <c r="K51" s="68"/>
      <c r="L51" s="55"/>
      <c r="M51" s="21">
        <v>0</v>
      </c>
      <c r="N51" s="55"/>
    </row>
    <row r="52" spans="1:14" ht="18.75" x14ac:dyDescent="0.25">
      <c r="A52" s="64"/>
      <c r="B52" s="21">
        <v>0</v>
      </c>
      <c r="C52" s="21">
        <v>0</v>
      </c>
      <c r="D52" s="68"/>
      <c r="E52" s="55"/>
      <c r="F52" s="21">
        <v>0</v>
      </c>
      <c r="G52" s="55"/>
      <c r="H52" s="64"/>
      <c r="I52" s="21">
        <v>0</v>
      </c>
      <c r="J52" s="21">
        <v>0</v>
      </c>
      <c r="K52" s="68"/>
      <c r="L52" s="55"/>
      <c r="M52" s="21">
        <v>0</v>
      </c>
      <c r="N52" s="55"/>
    </row>
    <row r="53" spans="1:14" ht="18.75" x14ac:dyDescent="0.25">
      <c r="A53" s="64"/>
      <c r="B53" s="21">
        <v>0</v>
      </c>
      <c r="C53" s="21">
        <v>0</v>
      </c>
      <c r="D53" s="68"/>
      <c r="E53" s="55"/>
      <c r="F53" s="21">
        <v>0</v>
      </c>
      <c r="G53" s="55"/>
      <c r="H53" s="64"/>
      <c r="I53" s="21">
        <v>0</v>
      </c>
      <c r="J53" s="21">
        <v>0</v>
      </c>
      <c r="K53" s="68"/>
      <c r="L53" s="55"/>
      <c r="M53" s="21">
        <v>0</v>
      </c>
      <c r="N53" s="55"/>
    </row>
    <row r="54" spans="1:14" ht="18.75" x14ac:dyDescent="0.25">
      <c r="A54" s="64"/>
      <c r="B54" s="21">
        <v>0</v>
      </c>
      <c r="C54" s="21">
        <v>0</v>
      </c>
      <c r="D54" s="68"/>
      <c r="E54" s="55"/>
      <c r="F54" s="21">
        <v>0</v>
      </c>
      <c r="G54" s="55"/>
      <c r="H54" s="64"/>
      <c r="I54" s="21">
        <v>0</v>
      </c>
      <c r="J54" s="21">
        <v>0</v>
      </c>
      <c r="K54" s="68"/>
      <c r="L54" s="55"/>
      <c r="M54" s="21">
        <v>0</v>
      </c>
      <c r="N54" s="55"/>
    </row>
    <row r="55" spans="1:14" ht="18.75" x14ac:dyDescent="0.25">
      <c r="A55" s="64"/>
      <c r="B55" s="21">
        <v>0</v>
      </c>
      <c r="C55" s="21">
        <v>0</v>
      </c>
      <c r="D55" s="68"/>
      <c r="E55" s="55"/>
      <c r="F55" s="21">
        <v>0</v>
      </c>
      <c r="G55" s="55"/>
      <c r="H55" s="64"/>
      <c r="I55" s="21">
        <v>0</v>
      </c>
      <c r="J55" s="21">
        <v>0</v>
      </c>
      <c r="K55" s="68"/>
      <c r="L55" s="55"/>
      <c r="M55" s="21">
        <v>0</v>
      </c>
      <c r="N55" s="55"/>
    </row>
    <row r="56" spans="1:14" ht="18.75" x14ac:dyDescent="0.25">
      <c r="A56" s="64"/>
      <c r="B56" s="21">
        <v>0</v>
      </c>
      <c r="C56" s="21">
        <v>0</v>
      </c>
      <c r="D56" s="68"/>
      <c r="E56" s="55"/>
      <c r="F56" s="21">
        <v>0</v>
      </c>
      <c r="G56" s="55"/>
      <c r="H56" s="64"/>
      <c r="I56" s="21">
        <v>0</v>
      </c>
      <c r="J56" s="21">
        <v>0</v>
      </c>
      <c r="K56" s="68"/>
      <c r="L56" s="55"/>
      <c r="M56" s="21">
        <v>0</v>
      </c>
      <c r="N56" s="55"/>
    </row>
    <row r="57" spans="1:14" ht="18.75" x14ac:dyDescent="0.25">
      <c r="A57" s="64"/>
      <c r="B57" s="21">
        <v>0</v>
      </c>
      <c r="C57" s="21">
        <v>0</v>
      </c>
      <c r="D57" s="68"/>
      <c r="E57" s="55"/>
      <c r="F57" s="21">
        <v>0</v>
      </c>
      <c r="G57" s="55"/>
      <c r="H57" s="64"/>
      <c r="I57" s="21">
        <v>0</v>
      </c>
      <c r="J57" s="21">
        <v>0</v>
      </c>
      <c r="K57" s="68"/>
      <c r="L57" s="55"/>
      <c r="M57" s="21">
        <v>0</v>
      </c>
      <c r="N57" s="55"/>
    </row>
    <row r="58" spans="1:14" ht="18.75" x14ac:dyDescent="0.25">
      <c r="A58" s="64"/>
      <c r="B58" s="21">
        <v>0</v>
      </c>
      <c r="C58" s="21">
        <v>0</v>
      </c>
      <c r="D58" s="68"/>
      <c r="E58" s="55"/>
      <c r="F58" s="21">
        <v>0</v>
      </c>
      <c r="G58" s="55"/>
      <c r="H58" s="64"/>
      <c r="I58" s="21">
        <v>0</v>
      </c>
      <c r="J58" s="21">
        <v>0</v>
      </c>
      <c r="K58" s="68"/>
      <c r="L58" s="55"/>
      <c r="M58" s="21">
        <v>0</v>
      </c>
      <c r="N58" s="55"/>
    </row>
    <row r="59" spans="1:14" ht="18.75" x14ac:dyDescent="0.25">
      <c r="A59" s="64"/>
      <c r="B59" s="21">
        <v>0</v>
      </c>
      <c r="C59" s="21">
        <v>0</v>
      </c>
      <c r="D59" s="68"/>
      <c r="E59" s="55"/>
      <c r="F59" s="21">
        <v>0</v>
      </c>
      <c r="G59" s="55"/>
      <c r="H59" s="64"/>
      <c r="I59" s="21">
        <v>0</v>
      </c>
      <c r="J59" s="21">
        <v>0</v>
      </c>
      <c r="K59" s="68"/>
      <c r="L59" s="55"/>
      <c r="M59" s="21">
        <v>0</v>
      </c>
      <c r="N59" s="55"/>
    </row>
    <row r="60" spans="1:14" ht="18.75" x14ac:dyDescent="0.25">
      <c r="A60" s="64"/>
      <c r="B60" s="21">
        <v>0</v>
      </c>
      <c r="C60" s="21">
        <v>0</v>
      </c>
      <c r="D60" s="68"/>
      <c r="E60" s="55"/>
      <c r="F60" s="21">
        <v>0</v>
      </c>
      <c r="G60" s="55"/>
      <c r="H60" s="64"/>
      <c r="I60" s="21">
        <v>0</v>
      </c>
      <c r="J60" s="21">
        <v>0</v>
      </c>
      <c r="K60" s="68"/>
      <c r="L60" s="55"/>
      <c r="M60" s="21">
        <v>0</v>
      </c>
      <c r="N60" s="55"/>
    </row>
    <row r="61" spans="1:14" ht="18.75" x14ac:dyDescent="0.25">
      <c r="A61" s="64"/>
      <c r="B61" s="21">
        <v>0</v>
      </c>
      <c r="C61" s="21">
        <v>0</v>
      </c>
      <c r="D61" s="68"/>
      <c r="E61" s="55"/>
      <c r="F61" s="21">
        <v>0</v>
      </c>
      <c r="G61" s="55"/>
      <c r="H61" s="64"/>
      <c r="I61" s="21">
        <v>0</v>
      </c>
      <c r="J61" s="21">
        <v>0</v>
      </c>
      <c r="K61" s="68"/>
      <c r="L61" s="55"/>
      <c r="M61" s="21">
        <v>0</v>
      </c>
      <c r="N61" s="55"/>
    </row>
    <row r="62" spans="1:14" ht="18.75" x14ac:dyDescent="0.25">
      <c r="A62" s="64"/>
      <c r="B62" s="21">
        <v>0</v>
      </c>
      <c r="C62" s="21">
        <v>0</v>
      </c>
      <c r="D62" s="68"/>
      <c r="E62" s="55"/>
      <c r="F62" s="21">
        <v>0</v>
      </c>
      <c r="G62" s="55"/>
      <c r="H62" s="64"/>
      <c r="I62" s="21">
        <v>0</v>
      </c>
      <c r="J62" s="21">
        <v>0</v>
      </c>
      <c r="K62" s="68"/>
      <c r="L62" s="55"/>
      <c r="M62" s="21">
        <v>0</v>
      </c>
      <c r="N62" s="55"/>
    </row>
    <row r="63" spans="1:14" ht="18.75" x14ac:dyDescent="0.25">
      <c r="A63" s="64"/>
      <c r="B63" s="21">
        <v>0</v>
      </c>
      <c r="C63" s="21">
        <v>0</v>
      </c>
      <c r="D63" s="68"/>
      <c r="E63" s="55"/>
      <c r="F63" s="21">
        <v>0</v>
      </c>
      <c r="G63" s="55"/>
      <c r="H63" s="64"/>
      <c r="I63" s="21">
        <v>0</v>
      </c>
      <c r="J63" s="21">
        <v>0</v>
      </c>
      <c r="K63" s="68"/>
      <c r="L63" s="55"/>
      <c r="M63" s="21">
        <v>0</v>
      </c>
      <c r="N63" s="55"/>
    </row>
    <row r="64" spans="1:14" ht="18.75" x14ac:dyDescent="0.25">
      <c r="A64" s="64"/>
      <c r="B64" s="21">
        <v>0</v>
      </c>
      <c r="C64" s="21">
        <v>0</v>
      </c>
      <c r="D64" s="68"/>
      <c r="E64" s="55"/>
      <c r="F64" s="21">
        <v>0</v>
      </c>
      <c r="G64" s="55"/>
      <c r="H64" s="64"/>
      <c r="I64" s="21">
        <v>0</v>
      </c>
      <c r="J64" s="21">
        <v>0</v>
      </c>
      <c r="K64" s="68"/>
      <c r="L64" s="55"/>
      <c r="M64" s="21">
        <v>0</v>
      </c>
      <c r="N64" s="55"/>
    </row>
    <row r="65" spans="1:14" ht="18.75" x14ac:dyDescent="0.25">
      <c r="A65" s="64"/>
      <c r="B65" s="21">
        <v>0</v>
      </c>
      <c r="C65" s="21">
        <v>0</v>
      </c>
      <c r="D65" s="68"/>
      <c r="E65" s="55"/>
      <c r="F65" s="21">
        <v>0</v>
      </c>
      <c r="G65" s="55"/>
      <c r="H65" s="64"/>
      <c r="I65" s="21">
        <v>0</v>
      </c>
      <c r="J65" s="21">
        <v>0</v>
      </c>
      <c r="K65" s="68"/>
      <c r="L65" s="55"/>
      <c r="M65" s="21">
        <v>0</v>
      </c>
      <c r="N65" s="55"/>
    </row>
    <row r="66" spans="1:14" ht="18.75" x14ac:dyDescent="0.25">
      <c r="A66" s="64"/>
      <c r="B66" s="21">
        <v>0</v>
      </c>
      <c r="C66" s="21">
        <v>0</v>
      </c>
      <c r="D66" s="68"/>
      <c r="E66" s="55"/>
      <c r="F66" s="21">
        <v>0</v>
      </c>
      <c r="G66" s="55"/>
      <c r="H66" s="64"/>
      <c r="I66" s="21">
        <v>0</v>
      </c>
      <c r="J66" s="21">
        <v>0</v>
      </c>
      <c r="K66" s="68"/>
      <c r="L66" s="55"/>
      <c r="M66" s="21">
        <v>0</v>
      </c>
      <c r="N66" s="55"/>
    </row>
    <row r="67" spans="1:14" ht="18.75" x14ac:dyDescent="0.25">
      <c r="A67" s="64"/>
      <c r="B67" s="21">
        <v>0</v>
      </c>
      <c r="C67" s="21">
        <v>0</v>
      </c>
      <c r="D67" s="68"/>
      <c r="E67" s="55"/>
      <c r="F67" s="21">
        <v>0</v>
      </c>
      <c r="G67" s="55"/>
      <c r="H67" s="64"/>
      <c r="I67" s="21">
        <v>0</v>
      </c>
      <c r="J67" s="21">
        <v>0</v>
      </c>
      <c r="K67" s="68"/>
      <c r="L67" s="55"/>
      <c r="M67" s="21">
        <v>0</v>
      </c>
      <c r="N67" s="55"/>
    </row>
    <row r="68" spans="1:14" ht="18.75" x14ac:dyDescent="0.25">
      <c r="A68" s="64"/>
      <c r="B68" s="21">
        <v>0</v>
      </c>
      <c r="C68" s="21">
        <v>0</v>
      </c>
      <c r="D68" s="68"/>
      <c r="E68" s="55"/>
      <c r="F68" s="21">
        <v>0</v>
      </c>
      <c r="G68" s="55"/>
      <c r="H68" s="64"/>
      <c r="I68" s="21">
        <v>0</v>
      </c>
      <c r="J68" s="21">
        <v>0</v>
      </c>
      <c r="K68" s="68"/>
      <c r="L68" s="55"/>
      <c r="M68" s="21">
        <v>0</v>
      </c>
      <c r="N68" s="55"/>
    </row>
    <row r="69" spans="1:14" ht="18.75" x14ac:dyDescent="0.25">
      <c r="A69" s="64"/>
      <c r="B69" s="21">
        <v>0</v>
      </c>
      <c r="C69" s="21">
        <v>0</v>
      </c>
      <c r="D69" s="68"/>
      <c r="E69" s="55"/>
      <c r="F69" s="21">
        <v>0</v>
      </c>
      <c r="G69" s="55"/>
      <c r="H69" s="64"/>
      <c r="I69" s="21">
        <v>0</v>
      </c>
      <c r="J69" s="21">
        <v>0</v>
      </c>
      <c r="K69" s="68"/>
      <c r="L69" s="55"/>
      <c r="M69" s="21">
        <v>0</v>
      </c>
      <c r="N69" s="55"/>
    </row>
    <row r="70" spans="1:14" ht="18.75" x14ac:dyDescent="0.25">
      <c r="A70" s="57"/>
      <c r="B70" s="21">
        <v>0</v>
      </c>
      <c r="C70" s="21">
        <v>0</v>
      </c>
      <c r="D70" s="68"/>
      <c r="E70" s="55"/>
      <c r="F70" s="21">
        <v>0</v>
      </c>
      <c r="G70" s="55"/>
      <c r="H70" s="64"/>
      <c r="I70" s="21">
        <v>0</v>
      </c>
      <c r="J70" s="21">
        <v>0</v>
      </c>
      <c r="K70" s="68"/>
      <c r="L70" s="55"/>
      <c r="M70" s="21">
        <v>0</v>
      </c>
      <c r="N70" s="55"/>
    </row>
    <row r="71" spans="1:14" ht="18.75" x14ac:dyDescent="0.25">
      <c r="A71" s="57"/>
      <c r="B71" s="21">
        <v>0</v>
      </c>
      <c r="C71" s="21">
        <v>0</v>
      </c>
      <c r="D71" s="68"/>
      <c r="E71" s="55"/>
      <c r="F71" s="21">
        <v>0</v>
      </c>
      <c r="G71" s="55"/>
      <c r="H71" s="64"/>
      <c r="I71" s="21">
        <v>0</v>
      </c>
      <c r="J71" s="21">
        <v>0</v>
      </c>
      <c r="K71" s="68"/>
      <c r="L71" s="55"/>
      <c r="M71" s="21">
        <v>0</v>
      </c>
      <c r="N71" s="55"/>
    </row>
    <row r="72" spans="1:14" ht="18.75" x14ac:dyDescent="0.25">
      <c r="A72" s="57"/>
      <c r="B72" s="21">
        <v>0</v>
      </c>
      <c r="C72" s="21">
        <v>0</v>
      </c>
      <c r="D72" s="68"/>
      <c r="E72" s="55"/>
      <c r="F72" s="21">
        <v>0</v>
      </c>
      <c r="G72" s="55"/>
      <c r="H72" s="64"/>
      <c r="I72" s="21">
        <v>0</v>
      </c>
      <c r="J72" s="21">
        <v>0</v>
      </c>
      <c r="K72" s="68"/>
      <c r="L72" s="55"/>
      <c r="M72" s="21">
        <v>0</v>
      </c>
      <c r="N72" s="55"/>
    </row>
    <row r="73" spans="1:14" ht="18.75" x14ac:dyDescent="0.25">
      <c r="A73" s="57"/>
      <c r="B73" s="21">
        <v>0</v>
      </c>
      <c r="C73" s="21">
        <v>0</v>
      </c>
      <c r="D73" s="68"/>
      <c r="E73" s="55"/>
      <c r="F73" s="21">
        <v>0</v>
      </c>
      <c r="G73" s="55"/>
      <c r="H73" s="64"/>
      <c r="I73" s="21">
        <v>0</v>
      </c>
      <c r="J73" s="21">
        <v>0</v>
      </c>
      <c r="K73" s="68"/>
      <c r="L73" s="55"/>
      <c r="M73" s="21">
        <v>0</v>
      </c>
      <c r="N73" s="55"/>
    </row>
    <row r="74" spans="1:14" ht="18.75" x14ac:dyDescent="0.25">
      <c r="A74" s="57"/>
      <c r="B74" s="21">
        <v>0</v>
      </c>
      <c r="C74" s="21">
        <v>0</v>
      </c>
      <c r="D74" s="68"/>
      <c r="E74" s="55"/>
      <c r="F74" s="21">
        <v>0</v>
      </c>
      <c r="G74" s="55"/>
      <c r="H74" s="64"/>
      <c r="I74" s="21">
        <v>0</v>
      </c>
      <c r="J74" s="21">
        <v>0</v>
      </c>
      <c r="K74" s="68"/>
      <c r="L74" s="55"/>
      <c r="M74" s="21">
        <v>0</v>
      </c>
      <c r="N74" s="55"/>
    </row>
    <row r="75" spans="1:14" ht="18.75" x14ac:dyDescent="0.25">
      <c r="A75" s="57"/>
      <c r="B75" s="21">
        <v>0</v>
      </c>
      <c r="C75" s="21">
        <v>0</v>
      </c>
      <c r="D75" s="68"/>
      <c r="E75" s="55"/>
      <c r="F75" s="21">
        <v>0</v>
      </c>
      <c r="G75" s="55"/>
      <c r="H75" s="64"/>
      <c r="I75" s="21">
        <v>0</v>
      </c>
      <c r="J75" s="21">
        <v>0</v>
      </c>
      <c r="K75" s="68"/>
      <c r="L75" s="55"/>
      <c r="M75" s="21">
        <v>0</v>
      </c>
      <c r="N75" s="55"/>
    </row>
    <row r="76" spans="1:14" ht="18.75" x14ac:dyDescent="0.25">
      <c r="A76" s="57"/>
      <c r="B76" s="21">
        <v>0</v>
      </c>
      <c r="C76" s="21">
        <v>0</v>
      </c>
      <c r="D76" s="68"/>
      <c r="E76" s="55"/>
      <c r="F76" s="21">
        <v>0</v>
      </c>
      <c r="G76" s="55"/>
      <c r="H76" s="64"/>
      <c r="I76" s="21">
        <v>0</v>
      </c>
      <c r="J76" s="21">
        <v>0</v>
      </c>
      <c r="K76" s="68"/>
      <c r="L76" s="55"/>
      <c r="M76" s="21">
        <v>0</v>
      </c>
      <c r="N76" s="55"/>
    </row>
    <row r="77" spans="1:14" ht="18.75" x14ac:dyDescent="0.25">
      <c r="A77" s="57"/>
      <c r="B77" s="21">
        <v>0</v>
      </c>
      <c r="C77" s="21">
        <v>0</v>
      </c>
      <c r="D77" s="68"/>
      <c r="E77" s="55"/>
      <c r="F77" s="21">
        <v>0</v>
      </c>
      <c r="G77" s="55"/>
      <c r="H77" s="64"/>
      <c r="I77" s="21">
        <v>0</v>
      </c>
      <c r="J77" s="21">
        <v>0</v>
      </c>
      <c r="K77" s="68"/>
      <c r="L77" s="55"/>
      <c r="M77" s="21">
        <v>0</v>
      </c>
      <c r="N77" s="55"/>
    </row>
    <row r="78" spans="1:14" ht="18.75" x14ac:dyDescent="0.25">
      <c r="A78" s="57"/>
      <c r="B78" s="21">
        <v>0</v>
      </c>
      <c r="C78" s="21">
        <v>0</v>
      </c>
      <c r="D78" s="68"/>
      <c r="E78" s="55"/>
      <c r="F78" s="21">
        <v>0</v>
      </c>
      <c r="G78" s="55"/>
      <c r="H78" s="64"/>
      <c r="I78" s="21">
        <v>0</v>
      </c>
      <c r="J78" s="21">
        <v>0</v>
      </c>
      <c r="K78" s="68"/>
      <c r="L78" s="55"/>
      <c r="M78" s="21">
        <v>0</v>
      </c>
      <c r="N78" s="55"/>
    </row>
    <row r="79" spans="1:14" ht="18.75" x14ac:dyDescent="0.25">
      <c r="A79" s="57"/>
      <c r="B79" s="21">
        <v>0</v>
      </c>
      <c r="C79" s="21">
        <v>0</v>
      </c>
      <c r="D79" s="68"/>
      <c r="E79" s="55"/>
      <c r="F79" s="21">
        <v>0</v>
      </c>
      <c r="G79" s="55"/>
      <c r="H79" s="64"/>
      <c r="I79" s="21">
        <v>0</v>
      </c>
      <c r="J79" s="21">
        <v>0</v>
      </c>
      <c r="K79" s="68"/>
      <c r="L79" s="55"/>
      <c r="M79" s="21">
        <v>0</v>
      </c>
      <c r="N79" s="55"/>
    </row>
    <row r="80" spans="1:14" ht="18.75" x14ac:dyDescent="0.25">
      <c r="A80" s="57"/>
      <c r="B80" s="21">
        <v>0</v>
      </c>
      <c r="C80" s="21">
        <v>0</v>
      </c>
      <c r="D80" s="68"/>
      <c r="E80" s="55"/>
      <c r="F80" s="21">
        <v>0</v>
      </c>
      <c r="G80" s="55"/>
      <c r="H80" s="64"/>
      <c r="I80" s="21">
        <v>0</v>
      </c>
      <c r="J80" s="21">
        <v>0</v>
      </c>
      <c r="K80" s="68"/>
      <c r="L80" s="55"/>
      <c r="M80" s="21">
        <v>0</v>
      </c>
      <c r="N80" s="55"/>
    </row>
    <row r="81" spans="1:14" ht="18.75" x14ac:dyDescent="0.25">
      <c r="A81" s="57"/>
      <c r="B81" s="21">
        <v>0</v>
      </c>
      <c r="C81" s="21">
        <v>0</v>
      </c>
      <c r="D81" s="68"/>
      <c r="E81" s="55"/>
      <c r="F81" s="21">
        <v>0</v>
      </c>
      <c r="G81" s="55"/>
      <c r="H81" s="64"/>
      <c r="I81" s="21">
        <v>0</v>
      </c>
      <c r="J81" s="21">
        <v>0</v>
      </c>
      <c r="K81" s="68"/>
      <c r="L81" s="55"/>
      <c r="M81" s="21">
        <v>0</v>
      </c>
      <c r="N81" s="55"/>
    </row>
    <row r="82" spans="1:14" ht="18.75" x14ac:dyDescent="0.25">
      <c r="A82" s="57"/>
      <c r="B82" s="21">
        <v>0</v>
      </c>
      <c r="C82" s="21">
        <v>0</v>
      </c>
      <c r="D82" s="68"/>
      <c r="E82" s="55"/>
      <c r="F82" s="21">
        <v>0</v>
      </c>
      <c r="G82" s="55"/>
      <c r="H82" s="64"/>
      <c r="I82" s="21">
        <v>0</v>
      </c>
      <c r="J82" s="21">
        <v>0</v>
      </c>
      <c r="K82" s="68"/>
      <c r="L82" s="55"/>
      <c r="M82" s="21">
        <v>0</v>
      </c>
      <c r="N82" s="55"/>
    </row>
    <row r="83" spans="1:14" ht="18.75" x14ac:dyDescent="0.25">
      <c r="A83" s="57"/>
      <c r="B83" s="21">
        <v>0</v>
      </c>
      <c r="C83" s="21">
        <v>0</v>
      </c>
      <c r="D83" s="68"/>
      <c r="E83" s="55"/>
      <c r="F83" s="21">
        <v>0</v>
      </c>
      <c r="G83" s="55"/>
      <c r="H83" s="64"/>
      <c r="I83" s="21">
        <v>0</v>
      </c>
      <c r="J83" s="21">
        <v>0</v>
      </c>
      <c r="K83" s="68"/>
      <c r="L83" s="55"/>
      <c r="M83" s="21">
        <v>0</v>
      </c>
      <c r="N83" s="55"/>
    </row>
    <row r="84" spans="1:14" ht="18.75" x14ac:dyDescent="0.25">
      <c r="A84" s="57"/>
      <c r="B84" s="21">
        <v>0</v>
      </c>
      <c r="C84" s="21">
        <v>0</v>
      </c>
      <c r="D84" s="68"/>
      <c r="E84" s="55"/>
      <c r="F84" s="21">
        <v>0</v>
      </c>
      <c r="G84" s="55"/>
      <c r="H84" s="64"/>
      <c r="I84" s="21">
        <v>0</v>
      </c>
      <c r="J84" s="21">
        <v>0</v>
      </c>
      <c r="K84" s="68"/>
      <c r="L84" s="55"/>
      <c r="M84" s="21">
        <v>0</v>
      </c>
      <c r="N84" s="55"/>
    </row>
    <row r="85" spans="1:14" ht="18.75" x14ac:dyDescent="0.25">
      <c r="A85" s="57"/>
      <c r="B85" s="21">
        <v>0</v>
      </c>
      <c r="C85" s="21">
        <v>0</v>
      </c>
      <c r="D85" s="68"/>
      <c r="E85" s="55"/>
      <c r="F85" s="21">
        <v>0</v>
      </c>
      <c r="G85" s="55"/>
      <c r="H85" s="64"/>
      <c r="I85" s="21">
        <v>0</v>
      </c>
      <c r="J85" s="21">
        <v>0</v>
      </c>
      <c r="K85" s="68"/>
      <c r="L85" s="55"/>
      <c r="M85" s="21">
        <v>0</v>
      </c>
      <c r="N85" s="55"/>
    </row>
    <row r="86" spans="1:14" ht="18.75" x14ac:dyDescent="0.25">
      <c r="A86" s="57"/>
      <c r="B86" s="21">
        <v>0</v>
      </c>
      <c r="C86" s="21">
        <v>0</v>
      </c>
      <c r="D86" s="68"/>
      <c r="E86" s="55"/>
      <c r="F86" s="21">
        <v>0</v>
      </c>
      <c r="G86" s="55"/>
      <c r="H86" s="64"/>
      <c r="I86" s="21">
        <v>0</v>
      </c>
      <c r="J86" s="21">
        <v>0</v>
      </c>
      <c r="K86" s="68"/>
      <c r="L86" s="55"/>
      <c r="M86" s="21">
        <v>0</v>
      </c>
      <c r="N86" s="55"/>
    </row>
    <row r="87" spans="1:14" ht="18.75" x14ac:dyDescent="0.25">
      <c r="A87" s="57"/>
      <c r="B87" s="21">
        <v>0</v>
      </c>
      <c r="C87" s="21">
        <v>0</v>
      </c>
      <c r="D87" s="68"/>
      <c r="E87" s="55"/>
      <c r="F87" s="21">
        <v>0</v>
      </c>
      <c r="G87" s="55"/>
      <c r="H87" s="64"/>
      <c r="I87" s="21">
        <v>0</v>
      </c>
      <c r="J87" s="21">
        <v>0</v>
      </c>
      <c r="K87" s="68"/>
      <c r="L87" s="55"/>
      <c r="M87" s="21">
        <v>0</v>
      </c>
      <c r="N87" s="55"/>
    </row>
    <row r="88" spans="1:14" ht="18.75" x14ac:dyDescent="0.25">
      <c r="A88" s="57"/>
      <c r="B88" s="21">
        <v>0</v>
      </c>
      <c r="C88" s="21">
        <v>0</v>
      </c>
      <c r="D88" s="68"/>
      <c r="E88" s="55"/>
      <c r="F88" s="21">
        <v>0</v>
      </c>
      <c r="G88" s="55"/>
      <c r="H88" s="64"/>
      <c r="I88" s="21">
        <v>0</v>
      </c>
      <c r="J88" s="21">
        <v>0</v>
      </c>
      <c r="K88" s="68"/>
      <c r="L88" s="55"/>
      <c r="M88" s="21">
        <v>0</v>
      </c>
      <c r="N88" s="55"/>
    </row>
    <row r="89" spans="1:14" ht="18.75" x14ac:dyDescent="0.25">
      <c r="A89" s="57"/>
      <c r="B89" s="21">
        <v>0</v>
      </c>
      <c r="C89" s="21">
        <v>0</v>
      </c>
      <c r="D89" s="68"/>
      <c r="E89" s="55"/>
      <c r="F89" s="21">
        <v>0</v>
      </c>
      <c r="G89" s="55"/>
      <c r="H89" s="64"/>
      <c r="I89" s="21">
        <v>0</v>
      </c>
      <c r="J89" s="21">
        <v>0</v>
      </c>
      <c r="K89" s="68"/>
      <c r="L89" s="55"/>
      <c r="M89" s="21">
        <v>0</v>
      </c>
      <c r="N89" s="55"/>
    </row>
    <row r="90" spans="1:14" ht="18.75" x14ac:dyDescent="0.25">
      <c r="A90" s="57"/>
      <c r="B90" s="21">
        <v>0</v>
      </c>
      <c r="C90" s="21">
        <v>0</v>
      </c>
      <c r="D90" s="68"/>
      <c r="E90" s="55"/>
      <c r="F90" s="21">
        <v>0</v>
      </c>
      <c r="G90" s="55"/>
      <c r="H90" s="64"/>
      <c r="I90" s="21">
        <v>0</v>
      </c>
      <c r="J90" s="21">
        <v>0</v>
      </c>
      <c r="K90" s="68"/>
      <c r="L90" s="55"/>
      <c r="M90" s="21">
        <v>0</v>
      </c>
      <c r="N90" s="55"/>
    </row>
    <row r="91" spans="1:14" ht="18.75" x14ac:dyDescent="0.25">
      <c r="A91" s="57"/>
      <c r="B91" s="21">
        <v>0</v>
      </c>
      <c r="C91" s="21">
        <v>0</v>
      </c>
      <c r="D91" s="68"/>
      <c r="E91" s="55"/>
      <c r="F91" s="21">
        <v>0</v>
      </c>
      <c r="G91" s="55"/>
      <c r="H91" s="64"/>
      <c r="I91" s="21">
        <v>0</v>
      </c>
      <c r="J91" s="21">
        <v>0</v>
      </c>
      <c r="K91" s="68"/>
      <c r="L91" s="55"/>
      <c r="M91" s="21">
        <v>0</v>
      </c>
      <c r="N91" s="55"/>
    </row>
    <row r="92" spans="1:14" ht="18.75" x14ac:dyDescent="0.25">
      <c r="A92" s="57"/>
      <c r="B92" s="21">
        <v>0</v>
      </c>
      <c r="C92" s="21">
        <v>0</v>
      </c>
      <c r="D92" s="68"/>
      <c r="E92" s="55"/>
      <c r="F92" s="21">
        <v>0</v>
      </c>
      <c r="G92" s="55"/>
      <c r="H92" s="64"/>
      <c r="I92" s="21">
        <v>0</v>
      </c>
      <c r="J92" s="21">
        <v>0</v>
      </c>
      <c r="K92" s="68"/>
      <c r="L92" s="55"/>
      <c r="M92" s="21">
        <v>0</v>
      </c>
      <c r="N92" s="55"/>
    </row>
    <row r="93" spans="1:14" ht="18.75" x14ac:dyDescent="0.25">
      <c r="A93" s="57"/>
      <c r="B93" s="21">
        <v>0</v>
      </c>
      <c r="C93" s="21">
        <v>0</v>
      </c>
      <c r="D93" s="68"/>
      <c r="E93" s="55"/>
      <c r="F93" s="21">
        <v>0</v>
      </c>
      <c r="G93" s="55"/>
      <c r="H93" s="64"/>
      <c r="I93" s="21">
        <v>0</v>
      </c>
      <c r="J93" s="21">
        <v>0</v>
      </c>
      <c r="K93" s="68"/>
      <c r="L93" s="55"/>
      <c r="M93" s="21">
        <v>0</v>
      </c>
      <c r="N93" s="55"/>
    </row>
    <row r="94" spans="1:14" ht="18.75" x14ac:dyDescent="0.25">
      <c r="A94" s="57"/>
      <c r="B94" s="21">
        <v>0</v>
      </c>
      <c r="C94" s="21">
        <v>0</v>
      </c>
      <c r="D94" s="68"/>
      <c r="E94" s="55"/>
      <c r="F94" s="21">
        <v>0</v>
      </c>
      <c r="G94" s="55"/>
      <c r="H94" s="64"/>
      <c r="I94" s="21">
        <v>0</v>
      </c>
      <c r="J94" s="21">
        <v>0</v>
      </c>
      <c r="K94" s="68"/>
      <c r="L94" s="55"/>
      <c r="M94" s="21">
        <v>0</v>
      </c>
      <c r="N94" s="55"/>
    </row>
    <row r="95" spans="1:14" ht="18.75" x14ac:dyDescent="0.25">
      <c r="A95" s="57"/>
      <c r="B95" s="21">
        <v>0</v>
      </c>
      <c r="C95" s="21">
        <v>0</v>
      </c>
      <c r="D95" s="68"/>
      <c r="E95" s="55"/>
      <c r="F95" s="21">
        <v>0</v>
      </c>
      <c r="G95" s="55"/>
      <c r="H95" s="64"/>
      <c r="I95" s="21">
        <v>0</v>
      </c>
      <c r="J95" s="21">
        <v>0</v>
      </c>
      <c r="K95" s="68"/>
      <c r="L95" s="55"/>
      <c r="M95" s="21">
        <v>0</v>
      </c>
      <c r="N95" s="55"/>
    </row>
    <row r="96" spans="1:14" ht="18.75" x14ac:dyDescent="0.25">
      <c r="A96" s="57"/>
      <c r="B96" s="21">
        <v>0</v>
      </c>
      <c r="C96" s="21">
        <v>0</v>
      </c>
      <c r="D96" s="68"/>
      <c r="E96" s="55"/>
      <c r="F96" s="21">
        <v>0</v>
      </c>
      <c r="G96" s="55"/>
      <c r="H96" s="64"/>
      <c r="I96" s="21">
        <v>0</v>
      </c>
      <c r="J96" s="21">
        <v>0</v>
      </c>
      <c r="K96" s="68"/>
      <c r="L96" s="55"/>
      <c r="M96" s="21">
        <v>0</v>
      </c>
      <c r="N96" s="55"/>
    </row>
    <row r="97" spans="1:14" ht="18.75" x14ac:dyDescent="0.25">
      <c r="A97" s="57"/>
      <c r="B97" s="21">
        <v>0</v>
      </c>
      <c r="C97" s="21">
        <v>0</v>
      </c>
      <c r="D97" s="68"/>
      <c r="E97" s="55"/>
      <c r="F97" s="21">
        <v>0</v>
      </c>
      <c r="G97" s="55"/>
      <c r="H97" s="64"/>
      <c r="I97" s="21">
        <v>0</v>
      </c>
      <c r="J97" s="21">
        <v>0</v>
      </c>
      <c r="K97" s="68"/>
      <c r="L97" s="55"/>
      <c r="M97" s="21">
        <v>0</v>
      </c>
      <c r="N97" s="55"/>
    </row>
    <row r="98" spans="1:14" ht="18.75" x14ac:dyDescent="0.25">
      <c r="A98" s="57"/>
      <c r="B98" s="21">
        <v>0</v>
      </c>
      <c r="C98" s="21">
        <v>0</v>
      </c>
      <c r="D98" s="68"/>
      <c r="E98" s="55"/>
      <c r="F98" s="21">
        <v>0</v>
      </c>
      <c r="G98" s="55"/>
      <c r="H98" s="64"/>
      <c r="I98" s="21">
        <v>0</v>
      </c>
      <c r="J98" s="21">
        <v>0</v>
      </c>
      <c r="K98" s="68"/>
      <c r="L98" s="55"/>
      <c r="M98" s="21">
        <v>0</v>
      </c>
      <c r="N98" s="55"/>
    </row>
    <row r="99" spans="1:14" ht="18.75" x14ac:dyDescent="0.25">
      <c r="A99" s="57"/>
      <c r="B99" s="21">
        <v>0</v>
      </c>
      <c r="C99" s="21">
        <v>0</v>
      </c>
      <c r="D99" s="68"/>
      <c r="E99" s="55"/>
      <c r="F99" s="21">
        <v>0</v>
      </c>
      <c r="G99" s="55"/>
      <c r="H99" s="64"/>
      <c r="I99" s="21">
        <v>0</v>
      </c>
      <c r="J99" s="21">
        <v>0</v>
      </c>
      <c r="K99" s="68"/>
      <c r="L99" s="55"/>
      <c r="M99" s="21">
        <v>0</v>
      </c>
      <c r="N99" s="55"/>
    </row>
    <row r="100" spans="1:14" ht="18.75" x14ac:dyDescent="0.25">
      <c r="A100" s="57"/>
      <c r="B100" s="21">
        <v>0</v>
      </c>
      <c r="C100" s="21">
        <v>0</v>
      </c>
      <c r="D100" s="68"/>
      <c r="E100" s="55"/>
      <c r="F100" s="21">
        <v>0</v>
      </c>
      <c r="G100" s="55"/>
      <c r="H100" s="64"/>
      <c r="I100" s="21">
        <v>0</v>
      </c>
      <c r="J100" s="21">
        <v>0</v>
      </c>
      <c r="K100" s="68"/>
      <c r="L100" s="55"/>
      <c r="M100" s="21">
        <v>0</v>
      </c>
      <c r="N100" s="55"/>
    </row>
    <row r="101" spans="1:14" ht="18.75" x14ac:dyDescent="0.25">
      <c r="A101" s="57"/>
      <c r="B101" s="21">
        <v>0</v>
      </c>
      <c r="C101" s="21">
        <v>0</v>
      </c>
      <c r="D101" s="68"/>
      <c r="E101" s="55"/>
      <c r="F101" s="21">
        <v>0</v>
      </c>
      <c r="G101" s="55"/>
      <c r="H101" s="64"/>
      <c r="I101" s="21">
        <v>0</v>
      </c>
      <c r="J101" s="21">
        <v>0</v>
      </c>
      <c r="K101" s="68"/>
      <c r="L101" s="55"/>
      <c r="M101" s="21">
        <v>0</v>
      </c>
      <c r="N101" s="55"/>
    </row>
    <row r="102" spans="1:14" ht="18.75" x14ac:dyDescent="0.25">
      <c r="A102" s="57"/>
      <c r="B102" s="21">
        <v>0</v>
      </c>
      <c r="C102" s="21">
        <v>0</v>
      </c>
      <c r="D102" s="68"/>
      <c r="E102" s="55"/>
      <c r="F102" s="21">
        <v>0</v>
      </c>
      <c r="G102" s="55"/>
      <c r="H102" s="64"/>
      <c r="I102" s="21">
        <v>0</v>
      </c>
      <c r="J102" s="21">
        <v>0</v>
      </c>
      <c r="K102" s="68"/>
      <c r="L102" s="55"/>
      <c r="M102" s="21">
        <v>0</v>
      </c>
      <c r="N102" s="55"/>
    </row>
    <row r="103" spans="1:14" ht="18.75" x14ac:dyDescent="0.25">
      <c r="A103" s="57"/>
      <c r="B103" s="21">
        <v>0</v>
      </c>
      <c r="C103" s="21">
        <v>0</v>
      </c>
      <c r="D103" s="68"/>
      <c r="E103" s="55"/>
      <c r="F103" s="21">
        <v>0</v>
      </c>
      <c r="G103" s="55"/>
      <c r="H103" s="64"/>
      <c r="I103" s="21">
        <v>0</v>
      </c>
      <c r="J103" s="21">
        <v>0</v>
      </c>
      <c r="K103" s="68"/>
      <c r="L103" s="55"/>
      <c r="M103" s="21">
        <v>0</v>
      </c>
      <c r="N103" s="55"/>
    </row>
    <row r="104" spans="1:14" ht="18.75" x14ac:dyDescent="0.25">
      <c r="A104" s="57"/>
      <c r="B104" s="21">
        <v>0</v>
      </c>
      <c r="C104" s="21">
        <v>0</v>
      </c>
      <c r="D104" s="68"/>
      <c r="E104" s="55"/>
      <c r="F104" s="21">
        <v>0</v>
      </c>
      <c r="G104" s="55"/>
      <c r="H104" s="64"/>
      <c r="I104" s="21">
        <v>0</v>
      </c>
      <c r="J104" s="21">
        <v>0</v>
      </c>
      <c r="K104" s="68"/>
      <c r="L104" s="55"/>
      <c r="M104" s="21">
        <v>0</v>
      </c>
      <c r="N104" s="55"/>
    </row>
    <row r="105" spans="1:14" ht="18.75" x14ac:dyDescent="0.25">
      <c r="A105" s="57"/>
      <c r="B105" s="21">
        <v>0</v>
      </c>
      <c r="C105" s="21">
        <v>0</v>
      </c>
      <c r="D105" s="68"/>
      <c r="E105" s="55"/>
      <c r="F105" s="21">
        <v>0</v>
      </c>
      <c r="G105" s="55"/>
      <c r="H105" s="64"/>
      <c r="I105" s="21">
        <v>0</v>
      </c>
      <c r="J105" s="21">
        <v>0</v>
      </c>
      <c r="K105" s="68"/>
      <c r="L105" s="55"/>
      <c r="M105" s="21">
        <v>0</v>
      </c>
      <c r="N105" s="55"/>
    </row>
    <row r="106" spans="1:14" ht="18.75" x14ac:dyDescent="0.25">
      <c r="A106" s="57"/>
      <c r="B106" s="21">
        <v>0</v>
      </c>
      <c r="C106" s="21">
        <v>0</v>
      </c>
      <c r="D106" s="68"/>
      <c r="E106" s="55"/>
      <c r="F106" s="21">
        <v>0</v>
      </c>
      <c r="G106" s="55"/>
      <c r="H106" s="64"/>
      <c r="I106" s="21">
        <v>0</v>
      </c>
      <c r="J106" s="21">
        <v>0</v>
      </c>
      <c r="K106" s="68"/>
      <c r="L106" s="55"/>
      <c r="M106" s="21">
        <v>0</v>
      </c>
      <c r="N106" s="55"/>
    </row>
    <row r="107" spans="1:14" ht="18.75" x14ac:dyDescent="0.25">
      <c r="A107" s="57"/>
      <c r="B107" s="21">
        <v>0</v>
      </c>
      <c r="C107" s="21">
        <v>0</v>
      </c>
      <c r="D107" s="68"/>
      <c r="E107" s="55"/>
      <c r="F107" s="21">
        <v>0</v>
      </c>
      <c r="G107" s="55"/>
      <c r="H107" s="64"/>
      <c r="I107" s="21">
        <v>0</v>
      </c>
      <c r="J107" s="21">
        <v>0</v>
      </c>
      <c r="K107" s="68"/>
      <c r="L107" s="55"/>
      <c r="M107" s="21">
        <v>0</v>
      </c>
      <c r="N107" s="55"/>
    </row>
    <row r="108" spans="1:14" ht="18.75" x14ac:dyDescent="0.25">
      <c r="A108" s="57"/>
      <c r="B108" s="21">
        <v>0</v>
      </c>
      <c r="C108" s="21">
        <v>0</v>
      </c>
      <c r="D108" s="68"/>
      <c r="E108" s="55"/>
      <c r="F108" s="21">
        <v>0</v>
      </c>
      <c r="G108" s="55"/>
      <c r="H108" s="64"/>
      <c r="I108" s="21">
        <v>0</v>
      </c>
      <c r="J108" s="21">
        <v>0</v>
      </c>
      <c r="K108" s="68"/>
      <c r="L108" s="55"/>
      <c r="M108" s="21">
        <v>0</v>
      </c>
      <c r="N108" s="55"/>
    </row>
    <row r="109" spans="1:14" ht="18.75" x14ac:dyDescent="0.25">
      <c r="A109" s="57"/>
      <c r="B109" s="21">
        <v>0</v>
      </c>
      <c r="C109" s="21">
        <v>0</v>
      </c>
      <c r="D109" s="68"/>
      <c r="E109" s="55"/>
      <c r="F109" s="21">
        <v>0</v>
      </c>
      <c r="G109" s="55"/>
      <c r="H109" s="64"/>
      <c r="I109" s="21">
        <v>0</v>
      </c>
      <c r="J109" s="21">
        <v>0</v>
      </c>
      <c r="K109" s="68"/>
      <c r="L109" s="55"/>
      <c r="M109" s="21">
        <v>0</v>
      </c>
      <c r="N109" s="55"/>
    </row>
    <row r="110" spans="1:14" ht="18.75" x14ac:dyDescent="0.25">
      <c r="A110" s="57"/>
      <c r="B110" s="21">
        <v>0</v>
      </c>
      <c r="C110" s="21">
        <v>0</v>
      </c>
      <c r="D110" s="68"/>
      <c r="E110" s="55"/>
      <c r="F110" s="21">
        <v>0</v>
      </c>
      <c r="G110" s="55"/>
      <c r="H110" s="64"/>
      <c r="I110" s="21">
        <v>0</v>
      </c>
      <c r="J110" s="21">
        <v>0</v>
      </c>
      <c r="K110" s="68"/>
      <c r="L110" s="55"/>
      <c r="M110" s="21">
        <v>0</v>
      </c>
      <c r="N110" s="55"/>
    </row>
    <row r="111" spans="1:14" ht="18.75" x14ac:dyDescent="0.25">
      <c r="A111" s="57"/>
      <c r="B111" s="21">
        <v>0</v>
      </c>
      <c r="C111" s="21">
        <v>0</v>
      </c>
      <c r="D111" s="68"/>
      <c r="E111" s="55"/>
      <c r="F111" s="21">
        <v>0</v>
      </c>
      <c r="G111" s="55"/>
      <c r="H111" s="64"/>
      <c r="I111" s="21">
        <v>0</v>
      </c>
      <c r="J111" s="21">
        <v>0</v>
      </c>
      <c r="K111" s="68"/>
      <c r="L111" s="55"/>
      <c r="M111" s="21">
        <v>0</v>
      </c>
      <c r="N111" s="55"/>
    </row>
    <row r="112" spans="1:14" ht="18.75" x14ac:dyDescent="0.25">
      <c r="A112" s="57"/>
      <c r="B112" s="21">
        <v>0</v>
      </c>
      <c r="C112" s="21">
        <v>0</v>
      </c>
      <c r="D112" s="68"/>
      <c r="E112" s="55"/>
      <c r="F112" s="21">
        <v>0</v>
      </c>
      <c r="G112" s="55"/>
      <c r="H112" s="64"/>
      <c r="I112" s="21">
        <v>0</v>
      </c>
      <c r="J112" s="21">
        <v>0</v>
      </c>
      <c r="K112" s="68"/>
      <c r="L112" s="55"/>
      <c r="M112" s="21">
        <v>0</v>
      </c>
      <c r="N112" s="55"/>
    </row>
    <row r="113" spans="1:14" ht="18.75" x14ac:dyDescent="0.25">
      <c r="A113" s="57"/>
      <c r="B113" s="21">
        <v>0</v>
      </c>
      <c r="C113" s="21">
        <v>0</v>
      </c>
      <c r="D113" s="68"/>
      <c r="E113" s="55"/>
      <c r="F113" s="21">
        <v>0</v>
      </c>
      <c r="G113" s="55"/>
      <c r="H113" s="64"/>
      <c r="I113" s="21">
        <v>0</v>
      </c>
      <c r="J113" s="21">
        <v>0</v>
      </c>
      <c r="K113" s="68"/>
      <c r="L113" s="55"/>
      <c r="M113" s="21">
        <v>0</v>
      </c>
      <c r="N113" s="55"/>
    </row>
    <row r="114" spans="1:14" ht="18.75" x14ac:dyDescent="0.25">
      <c r="A114" s="57"/>
      <c r="B114" s="21">
        <v>0</v>
      </c>
      <c r="C114" s="21">
        <v>0</v>
      </c>
      <c r="D114" s="68"/>
      <c r="E114" s="55"/>
      <c r="F114" s="21">
        <v>0</v>
      </c>
      <c r="G114" s="55"/>
      <c r="H114" s="64"/>
      <c r="I114" s="21">
        <v>0</v>
      </c>
      <c r="J114" s="21">
        <v>0</v>
      </c>
      <c r="K114" s="68"/>
      <c r="L114" s="55"/>
      <c r="M114" s="21">
        <v>0</v>
      </c>
      <c r="N114" s="55"/>
    </row>
    <row r="115" spans="1:14" ht="18.75" x14ac:dyDescent="0.25">
      <c r="A115" s="57"/>
      <c r="B115" s="21">
        <v>0</v>
      </c>
      <c r="C115" s="21">
        <v>0</v>
      </c>
      <c r="D115" s="68"/>
      <c r="E115" s="55"/>
      <c r="F115" s="21">
        <v>0</v>
      </c>
      <c r="G115" s="55"/>
      <c r="H115" s="64"/>
      <c r="I115" s="21">
        <v>0</v>
      </c>
      <c r="J115" s="21">
        <v>0</v>
      </c>
      <c r="K115" s="68"/>
      <c r="L115" s="55"/>
      <c r="M115" s="21">
        <v>0</v>
      </c>
      <c r="N115" s="55"/>
    </row>
    <row r="116" spans="1:14" ht="18.75" x14ac:dyDescent="0.25">
      <c r="A116" s="57"/>
      <c r="B116" s="21">
        <v>0</v>
      </c>
      <c r="C116" s="21">
        <v>0</v>
      </c>
      <c r="D116" s="68"/>
      <c r="E116" s="55"/>
      <c r="F116" s="21">
        <v>0</v>
      </c>
      <c r="G116" s="55"/>
      <c r="H116" s="64"/>
      <c r="I116" s="21">
        <v>0</v>
      </c>
      <c r="J116" s="21">
        <v>0</v>
      </c>
      <c r="K116" s="68"/>
      <c r="L116" s="55"/>
      <c r="M116" s="21">
        <v>0</v>
      </c>
      <c r="N116" s="55"/>
    </row>
    <row r="117" spans="1:14" ht="18.75" x14ac:dyDescent="0.25">
      <c r="A117" s="57"/>
      <c r="B117" s="21">
        <v>0</v>
      </c>
      <c r="C117" s="21">
        <v>0</v>
      </c>
      <c r="D117" s="68"/>
      <c r="E117" s="55"/>
      <c r="F117" s="21">
        <v>0</v>
      </c>
      <c r="G117" s="55"/>
      <c r="H117" s="64"/>
      <c r="I117" s="21">
        <v>0</v>
      </c>
      <c r="J117" s="21">
        <v>0</v>
      </c>
      <c r="K117" s="68"/>
      <c r="L117" s="55"/>
      <c r="M117" s="21">
        <v>0</v>
      </c>
      <c r="N117" s="55"/>
    </row>
    <row r="118" spans="1:14" ht="18.75" x14ac:dyDescent="0.25">
      <c r="A118" s="57"/>
      <c r="B118" s="21">
        <v>0</v>
      </c>
      <c r="C118" s="21">
        <v>0</v>
      </c>
      <c r="D118" s="68"/>
      <c r="E118" s="55"/>
      <c r="F118" s="21">
        <v>0</v>
      </c>
      <c r="G118" s="55"/>
      <c r="H118" s="64"/>
      <c r="I118" s="21">
        <v>0</v>
      </c>
      <c r="J118" s="21">
        <v>0</v>
      </c>
      <c r="K118" s="68"/>
      <c r="L118" s="55"/>
      <c r="M118" s="21">
        <v>0</v>
      </c>
      <c r="N118" s="55"/>
    </row>
    <row r="119" spans="1:14" ht="18.75" x14ac:dyDescent="0.25">
      <c r="A119" s="57"/>
      <c r="B119" s="21">
        <v>0</v>
      </c>
      <c r="C119" s="21">
        <v>0</v>
      </c>
      <c r="D119" s="68"/>
      <c r="E119" s="55"/>
      <c r="F119" s="21">
        <v>0</v>
      </c>
      <c r="G119" s="55"/>
      <c r="H119" s="64"/>
      <c r="I119" s="21">
        <v>0</v>
      </c>
      <c r="J119" s="21">
        <v>0</v>
      </c>
      <c r="K119" s="68"/>
      <c r="L119" s="55"/>
      <c r="M119" s="21">
        <v>0</v>
      </c>
      <c r="N119" s="55"/>
    </row>
    <row r="120" spans="1:14" ht="18.75" x14ac:dyDescent="0.25">
      <c r="A120" s="57"/>
      <c r="B120" s="21">
        <v>0</v>
      </c>
      <c r="C120" s="21">
        <v>0</v>
      </c>
      <c r="D120" s="68"/>
      <c r="E120" s="55"/>
      <c r="F120" s="21">
        <v>0</v>
      </c>
      <c r="G120" s="55"/>
      <c r="H120" s="64"/>
      <c r="I120" s="21">
        <v>0</v>
      </c>
      <c r="J120" s="21">
        <v>0</v>
      </c>
      <c r="K120" s="68"/>
      <c r="L120" s="55"/>
      <c r="M120" s="21">
        <v>0</v>
      </c>
      <c r="N120" s="55"/>
    </row>
    <row r="121" spans="1:14" ht="18.75" x14ac:dyDescent="0.25">
      <c r="B121" s="21">
        <v>0</v>
      </c>
      <c r="C121" s="21">
        <v>0</v>
      </c>
      <c r="D121" s="68"/>
      <c r="E121" s="55"/>
      <c r="F121" s="21">
        <v>0</v>
      </c>
      <c r="G121" s="55"/>
      <c r="H121" s="64"/>
      <c r="I121" s="21">
        <v>0</v>
      </c>
      <c r="J121" s="21">
        <v>0</v>
      </c>
      <c r="K121" s="68"/>
      <c r="L121" s="55"/>
      <c r="M121" s="21">
        <v>0</v>
      </c>
      <c r="N121" s="55"/>
    </row>
    <row r="122" spans="1:14" ht="18.75" x14ac:dyDescent="0.25">
      <c r="A122" s="57"/>
      <c r="B122" s="21">
        <v>0</v>
      </c>
      <c r="C122" s="21">
        <v>0</v>
      </c>
      <c r="D122" s="68"/>
      <c r="E122" s="55"/>
      <c r="F122" s="21">
        <v>0</v>
      </c>
      <c r="G122" s="55"/>
      <c r="H122" s="64"/>
      <c r="I122" s="21">
        <v>0</v>
      </c>
      <c r="J122" s="21">
        <v>0</v>
      </c>
      <c r="K122" s="68"/>
      <c r="L122" s="55"/>
      <c r="M122" s="21">
        <v>0</v>
      </c>
      <c r="N122" s="55"/>
    </row>
    <row r="123" spans="1:14" ht="18.75" x14ac:dyDescent="0.25">
      <c r="A123" s="57"/>
      <c r="B123" s="21">
        <v>0</v>
      </c>
      <c r="C123" s="21">
        <v>0</v>
      </c>
      <c r="D123" s="68"/>
      <c r="E123" s="55"/>
      <c r="F123" s="21">
        <v>0</v>
      </c>
      <c r="G123" s="55"/>
      <c r="H123" s="64"/>
      <c r="I123" s="21">
        <v>0</v>
      </c>
      <c r="J123" s="21">
        <v>0</v>
      </c>
      <c r="K123" s="68"/>
      <c r="L123" s="55"/>
      <c r="M123" s="21">
        <v>0</v>
      </c>
      <c r="N123" s="55"/>
    </row>
    <row r="124" spans="1:14" ht="18.75" x14ac:dyDescent="0.25">
      <c r="A124" s="57"/>
      <c r="B124" s="21">
        <v>0</v>
      </c>
      <c r="C124" s="21">
        <v>0</v>
      </c>
      <c r="D124" s="68"/>
      <c r="E124" s="55"/>
      <c r="F124" s="21">
        <v>0</v>
      </c>
      <c r="G124" s="55"/>
      <c r="H124" s="64"/>
      <c r="I124" s="21">
        <v>0</v>
      </c>
      <c r="J124" s="21">
        <v>0</v>
      </c>
      <c r="K124" s="68"/>
      <c r="L124" s="55"/>
      <c r="M124" s="21">
        <v>0</v>
      </c>
      <c r="N124" s="55"/>
    </row>
    <row r="125" spans="1:14" ht="18.75" x14ac:dyDescent="0.25">
      <c r="A125" s="57"/>
      <c r="B125" s="21">
        <v>0</v>
      </c>
      <c r="C125" s="21">
        <v>0</v>
      </c>
      <c r="D125" s="68"/>
      <c r="E125" s="55"/>
      <c r="F125" s="21">
        <v>0</v>
      </c>
      <c r="G125" s="55"/>
      <c r="H125" s="64"/>
      <c r="I125" s="21">
        <v>0</v>
      </c>
      <c r="J125" s="21">
        <v>0</v>
      </c>
      <c r="K125" s="68"/>
      <c r="L125" s="55"/>
      <c r="M125" s="21">
        <v>0</v>
      </c>
      <c r="N125" s="55"/>
    </row>
    <row r="126" spans="1:14" ht="18.75" x14ac:dyDescent="0.25">
      <c r="A126" s="57"/>
      <c r="B126" s="21">
        <v>0</v>
      </c>
      <c r="C126" s="21">
        <v>0</v>
      </c>
      <c r="D126" s="68"/>
      <c r="E126" s="55"/>
      <c r="F126" s="21">
        <v>0</v>
      </c>
      <c r="G126" s="55"/>
      <c r="H126" s="64"/>
      <c r="I126" s="21">
        <v>0</v>
      </c>
      <c r="J126" s="21">
        <v>0</v>
      </c>
      <c r="K126" s="68"/>
      <c r="L126" s="55"/>
      <c r="M126" s="21">
        <v>0</v>
      </c>
      <c r="N126" s="55"/>
    </row>
    <row r="127" spans="1:14" ht="18.75" x14ac:dyDescent="0.25">
      <c r="A127" s="57"/>
      <c r="B127" s="21">
        <v>0</v>
      </c>
      <c r="C127" s="21">
        <v>0</v>
      </c>
      <c r="D127" s="68"/>
      <c r="E127" s="55"/>
      <c r="F127" s="21">
        <v>0</v>
      </c>
      <c r="G127" s="55"/>
      <c r="H127" s="64"/>
      <c r="I127" s="21">
        <v>0</v>
      </c>
      <c r="J127" s="21">
        <v>0</v>
      </c>
      <c r="K127" s="68"/>
      <c r="L127" s="55"/>
      <c r="M127" s="21">
        <v>0</v>
      </c>
      <c r="N127" s="55"/>
    </row>
    <row r="128" spans="1:14" ht="18.75" x14ac:dyDescent="0.25">
      <c r="A128" s="57"/>
      <c r="B128" s="21">
        <v>0</v>
      </c>
      <c r="C128" s="21">
        <v>0</v>
      </c>
      <c r="D128" s="68"/>
      <c r="E128" s="55"/>
      <c r="F128" s="21">
        <v>0</v>
      </c>
      <c r="G128" s="55"/>
      <c r="H128" s="64"/>
      <c r="I128" s="21">
        <v>0</v>
      </c>
      <c r="J128" s="21">
        <v>0</v>
      </c>
      <c r="K128" s="68"/>
      <c r="L128" s="55"/>
      <c r="M128" s="21">
        <v>0</v>
      </c>
      <c r="N128" s="55"/>
    </row>
    <row r="129" spans="1:14" ht="18.75" x14ac:dyDescent="0.25">
      <c r="A129" s="57"/>
      <c r="B129" s="21">
        <v>0</v>
      </c>
      <c r="C129" s="21">
        <v>0</v>
      </c>
      <c r="D129" s="68"/>
      <c r="E129" s="55"/>
      <c r="F129" s="21">
        <v>0</v>
      </c>
      <c r="G129" s="55"/>
      <c r="H129" s="64"/>
      <c r="I129" s="21">
        <v>0</v>
      </c>
      <c r="J129" s="21">
        <v>0</v>
      </c>
      <c r="K129" s="68"/>
      <c r="L129" s="55"/>
      <c r="M129" s="21">
        <v>0</v>
      </c>
      <c r="N129" s="55"/>
    </row>
    <row r="130" spans="1:14" ht="18.75" x14ac:dyDescent="0.25">
      <c r="A130" s="57"/>
      <c r="B130" s="21">
        <v>0</v>
      </c>
      <c r="C130" s="21">
        <v>0</v>
      </c>
      <c r="D130" s="68"/>
      <c r="E130" s="55"/>
      <c r="F130" s="21">
        <v>0</v>
      </c>
      <c r="G130" s="55"/>
      <c r="H130" s="64"/>
      <c r="I130" s="21">
        <v>0</v>
      </c>
      <c r="J130" s="21">
        <v>0</v>
      </c>
      <c r="K130" s="68"/>
      <c r="L130" s="55"/>
      <c r="M130" s="21">
        <v>0</v>
      </c>
      <c r="N130" s="55"/>
    </row>
    <row r="131" spans="1:14" ht="18.75" x14ac:dyDescent="0.25">
      <c r="A131" s="57"/>
      <c r="B131" s="21">
        <v>0</v>
      </c>
      <c r="C131" s="21">
        <v>0</v>
      </c>
      <c r="D131" s="68"/>
      <c r="E131" s="55"/>
      <c r="F131" s="21">
        <v>0</v>
      </c>
      <c r="G131" s="55"/>
      <c r="H131" s="64"/>
      <c r="I131" s="21">
        <v>0</v>
      </c>
      <c r="J131" s="21">
        <v>0</v>
      </c>
      <c r="K131" s="68"/>
      <c r="L131" s="55"/>
      <c r="M131" s="21">
        <v>0</v>
      </c>
      <c r="N131" s="55"/>
    </row>
    <row r="132" spans="1:14" ht="18.75" x14ac:dyDescent="0.25">
      <c r="A132" s="57"/>
      <c r="B132" s="21">
        <v>0</v>
      </c>
      <c r="C132" s="21">
        <v>0</v>
      </c>
      <c r="D132" s="68"/>
      <c r="E132" s="55"/>
      <c r="F132" s="21">
        <v>0</v>
      </c>
      <c r="G132" s="55"/>
      <c r="H132" s="64"/>
      <c r="I132" s="21">
        <v>0</v>
      </c>
      <c r="J132" s="21">
        <v>0</v>
      </c>
      <c r="K132" s="68"/>
      <c r="L132" s="55"/>
      <c r="M132" s="21">
        <v>0</v>
      </c>
      <c r="N132" s="55"/>
    </row>
    <row r="133" spans="1:14" ht="18.75" x14ac:dyDescent="0.25">
      <c r="A133" s="57"/>
      <c r="B133" s="21">
        <v>0</v>
      </c>
      <c r="C133" s="21">
        <v>0</v>
      </c>
      <c r="D133" s="68"/>
      <c r="E133" s="55"/>
      <c r="F133" s="21">
        <v>0</v>
      </c>
      <c r="G133" s="55"/>
      <c r="H133" s="64"/>
      <c r="I133" s="21">
        <v>0</v>
      </c>
      <c r="J133" s="21">
        <v>0</v>
      </c>
      <c r="K133" s="68"/>
      <c r="L133" s="55"/>
      <c r="M133" s="21">
        <v>0</v>
      </c>
      <c r="N133" s="55"/>
    </row>
    <row r="134" spans="1:14" ht="18.75" x14ac:dyDescent="0.25">
      <c r="A134" s="57"/>
      <c r="B134" s="21">
        <v>0</v>
      </c>
      <c r="C134" s="21">
        <v>0</v>
      </c>
      <c r="D134" s="68"/>
      <c r="E134" s="55"/>
      <c r="F134" s="21">
        <v>0</v>
      </c>
      <c r="G134" s="55"/>
      <c r="H134" s="64"/>
      <c r="I134" s="21">
        <v>0</v>
      </c>
      <c r="J134" s="21">
        <v>0</v>
      </c>
      <c r="K134" s="68"/>
      <c r="L134" s="55"/>
      <c r="M134" s="21">
        <v>0</v>
      </c>
      <c r="N134" s="55"/>
    </row>
    <row r="135" spans="1:14" ht="18.75" x14ac:dyDescent="0.25">
      <c r="A135" s="57"/>
      <c r="B135" s="21">
        <v>0</v>
      </c>
      <c r="C135" s="21">
        <v>0</v>
      </c>
      <c r="D135" s="68"/>
      <c r="E135" s="55"/>
      <c r="F135" s="21">
        <v>0</v>
      </c>
      <c r="G135" s="55"/>
      <c r="H135" s="64"/>
      <c r="I135" s="21">
        <v>0</v>
      </c>
      <c r="J135" s="21">
        <v>0</v>
      </c>
      <c r="K135" s="68"/>
      <c r="L135" s="55"/>
      <c r="M135" s="21">
        <v>0</v>
      </c>
      <c r="N135" s="55"/>
    </row>
    <row r="136" spans="1:14" ht="18.75" x14ac:dyDescent="0.25">
      <c r="A136" s="57"/>
      <c r="B136" s="21">
        <v>0</v>
      </c>
      <c r="C136" s="21">
        <v>0</v>
      </c>
      <c r="D136" s="68"/>
      <c r="E136" s="55"/>
      <c r="F136" s="21">
        <v>0</v>
      </c>
      <c r="G136" s="55"/>
      <c r="H136" s="64"/>
      <c r="I136" s="21">
        <v>0</v>
      </c>
      <c r="J136" s="21">
        <v>0</v>
      </c>
      <c r="K136" s="68"/>
      <c r="L136" s="55"/>
      <c r="M136" s="21">
        <v>0</v>
      </c>
      <c r="N136" s="55"/>
    </row>
    <row r="137" spans="1:14" ht="18.75" x14ac:dyDescent="0.25">
      <c r="A137" s="57"/>
      <c r="B137" s="21">
        <v>0</v>
      </c>
      <c r="C137" s="21">
        <v>0</v>
      </c>
      <c r="D137" s="68"/>
      <c r="E137" s="55"/>
      <c r="F137" s="21">
        <v>0</v>
      </c>
      <c r="G137" s="55"/>
      <c r="H137" s="64"/>
      <c r="I137" s="21">
        <v>0</v>
      </c>
      <c r="J137" s="21">
        <v>0</v>
      </c>
      <c r="K137" s="68"/>
      <c r="L137" s="55"/>
      <c r="M137" s="21">
        <v>0</v>
      </c>
      <c r="N137" s="55"/>
    </row>
    <row r="138" spans="1:14" ht="18.75" x14ac:dyDescent="0.25">
      <c r="A138" s="57"/>
      <c r="B138" s="21">
        <v>0</v>
      </c>
      <c r="C138" s="21">
        <v>0</v>
      </c>
      <c r="D138" s="68"/>
      <c r="E138" s="55"/>
      <c r="F138" s="21">
        <v>0</v>
      </c>
      <c r="G138" s="55"/>
      <c r="H138" s="64"/>
      <c r="I138" s="21">
        <v>0</v>
      </c>
      <c r="J138" s="21">
        <v>0</v>
      </c>
      <c r="K138" s="68"/>
      <c r="L138" s="55"/>
      <c r="M138" s="21">
        <v>0</v>
      </c>
      <c r="N138" s="55"/>
    </row>
    <row r="139" spans="1:14" ht="18.75" x14ac:dyDescent="0.25">
      <c r="A139" s="57"/>
      <c r="B139" s="21">
        <v>0</v>
      </c>
      <c r="C139" s="21">
        <v>0</v>
      </c>
      <c r="D139" s="68"/>
      <c r="E139" s="55"/>
      <c r="F139" s="21">
        <v>0</v>
      </c>
      <c r="G139" s="55"/>
      <c r="H139" s="64"/>
      <c r="I139" s="21">
        <v>0</v>
      </c>
      <c r="J139" s="21">
        <v>0</v>
      </c>
      <c r="K139" s="68"/>
      <c r="L139" s="55"/>
      <c r="M139" s="21">
        <v>0</v>
      </c>
      <c r="N139" s="55"/>
    </row>
    <row r="140" spans="1:14" ht="18.75" x14ac:dyDescent="0.25">
      <c r="A140" s="57"/>
      <c r="B140" s="21">
        <v>0</v>
      </c>
      <c r="C140" s="21">
        <v>0</v>
      </c>
      <c r="D140" s="68"/>
      <c r="E140" s="55"/>
      <c r="F140" s="21">
        <v>0</v>
      </c>
      <c r="G140" s="55"/>
      <c r="H140" s="64"/>
      <c r="I140" s="21">
        <v>0</v>
      </c>
      <c r="J140" s="21">
        <v>0</v>
      </c>
      <c r="K140" s="68"/>
      <c r="L140" s="55"/>
      <c r="M140" s="21">
        <v>0</v>
      </c>
      <c r="N140" s="55"/>
    </row>
    <row r="141" spans="1:14" ht="18.75" x14ac:dyDescent="0.25">
      <c r="A141" s="57"/>
      <c r="B141" s="21">
        <v>0</v>
      </c>
      <c r="C141" s="21">
        <v>0</v>
      </c>
      <c r="D141" s="68"/>
      <c r="E141" s="55"/>
      <c r="F141" s="21">
        <v>0</v>
      </c>
      <c r="G141" s="55"/>
      <c r="H141" s="64"/>
      <c r="I141" s="21">
        <v>0</v>
      </c>
      <c r="J141" s="21">
        <v>0</v>
      </c>
      <c r="K141" s="68"/>
      <c r="L141" s="55"/>
      <c r="M141" s="21">
        <v>0</v>
      </c>
      <c r="N141" s="55"/>
    </row>
    <row r="142" spans="1:14" ht="18.75" x14ac:dyDescent="0.25">
      <c r="A142" s="57"/>
      <c r="B142" s="21">
        <v>0</v>
      </c>
      <c r="C142" s="21">
        <v>0</v>
      </c>
      <c r="D142" s="68"/>
      <c r="E142" s="55"/>
      <c r="F142" s="21">
        <v>0</v>
      </c>
      <c r="G142" s="55"/>
      <c r="H142" s="64"/>
      <c r="I142" s="21">
        <v>0</v>
      </c>
      <c r="J142" s="21">
        <v>0</v>
      </c>
      <c r="K142" s="68"/>
      <c r="L142" s="55"/>
      <c r="M142" s="21">
        <v>0</v>
      </c>
      <c r="N142" s="55"/>
    </row>
    <row r="143" spans="1:14" ht="18.75" x14ac:dyDescent="0.25">
      <c r="A143" s="57"/>
      <c r="B143" s="21">
        <v>0</v>
      </c>
      <c r="C143" s="21">
        <v>0</v>
      </c>
      <c r="D143" s="68"/>
      <c r="E143" s="55"/>
      <c r="F143" s="21">
        <v>0</v>
      </c>
      <c r="G143" s="55"/>
      <c r="H143" s="64"/>
      <c r="I143" s="21">
        <v>0</v>
      </c>
      <c r="J143" s="21">
        <v>0</v>
      </c>
      <c r="K143" s="68"/>
      <c r="L143" s="55"/>
      <c r="M143" s="21">
        <v>0</v>
      </c>
      <c r="N143" s="55"/>
    </row>
    <row r="144" spans="1:14" ht="18.75" x14ac:dyDescent="0.25">
      <c r="A144" s="57"/>
      <c r="B144" s="21">
        <v>0</v>
      </c>
      <c r="C144" s="21">
        <v>0</v>
      </c>
      <c r="D144" s="68"/>
      <c r="E144" s="55"/>
      <c r="F144" s="21">
        <v>0</v>
      </c>
      <c r="G144" s="55"/>
      <c r="H144" s="64"/>
      <c r="I144" s="21">
        <v>0</v>
      </c>
      <c r="J144" s="21">
        <v>0</v>
      </c>
      <c r="K144" s="68"/>
      <c r="L144" s="55"/>
      <c r="M144" s="21">
        <v>0</v>
      </c>
      <c r="N144" s="55"/>
    </row>
    <row r="145" spans="1:14" ht="18.75" x14ac:dyDescent="0.25">
      <c r="A145" s="57"/>
      <c r="B145" s="21">
        <v>0</v>
      </c>
      <c r="C145" s="21">
        <v>0</v>
      </c>
      <c r="D145" s="68"/>
      <c r="E145" s="55"/>
      <c r="F145" s="21">
        <v>0</v>
      </c>
      <c r="G145" s="55"/>
      <c r="H145" s="64"/>
      <c r="I145" s="21">
        <v>0</v>
      </c>
      <c r="J145" s="21">
        <v>0</v>
      </c>
      <c r="K145" s="68"/>
      <c r="L145" s="55"/>
      <c r="M145" s="21">
        <v>0</v>
      </c>
      <c r="N145" s="55"/>
    </row>
    <row r="146" spans="1:14" ht="18.75" x14ac:dyDescent="0.25">
      <c r="A146" s="57"/>
      <c r="B146" s="21">
        <v>0</v>
      </c>
      <c r="C146" s="21">
        <v>0</v>
      </c>
      <c r="D146" s="68"/>
      <c r="E146" s="55"/>
      <c r="F146" s="21">
        <v>0</v>
      </c>
      <c r="G146" s="55"/>
      <c r="H146" s="64"/>
      <c r="I146" s="21">
        <v>0</v>
      </c>
      <c r="J146" s="21">
        <v>0</v>
      </c>
      <c r="K146" s="68"/>
      <c r="L146" s="99"/>
      <c r="M146" s="21">
        <v>0</v>
      </c>
      <c r="N146" s="99"/>
    </row>
    <row r="147" spans="1:14" ht="18.75" x14ac:dyDescent="0.3">
      <c r="B147" s="2"/>
      <c r="C147" s="2"/>
      <c r="D147" s="1"/>
      <c r="E147" s="1"/>
      <c r="F147" s="1"/>
      <c r="G147" s="1"/>
      <c r="L147" s="3"/>
      <c r="M147" s="266"/>
      <c r="N147" s="3"/>
    </row>
    <row r="148" spans="1:14" ht="18.75" x14ac:dyDescent="0.3">
      <c r="B148" s="2"/>
      <c r="C148" s="2"/>
      <c r="D148" s="1"/>
      <c r="E148" s="1"/>
      <c r="F148" s="1"/>
      <c r="G148" s="1"/>
      <c r="L148" s="3"/>
      <c r="M148" s="266"/>
      <c r="N148" s="3"/>
    </row>
    <row r="149" spans="1:14" ht="18.75" x14ac:dyDescent="0.3">
      <c r="B149" s="2"/>
      <c r="C149" s="2"/>
      <c r="D149" s="1"/>
      <c r="E149" s="1"/>
      <c r="F149" s="1"/>
      <c r="G149" s="1"/>
      <c r="L149" s="3"/>
      <c r="M149" s="3"/>
      <c r="N149" s="3"/>
    </row>
    <row r="150" spans="1:14" ht="18.75" x14ac:dyDescent="0.3">
      <c r="B150" s="2"/>
      <c r="C150" s="2"/>
      <c r="D150" s="1"/>
      <c r="E150" s="1"/>
      <c r="F150" s="1"/>
      <c r="G150" s="1"/>
      <c r="M150" s="3"/>
      <c r="N150" s="3"/>
    </row>
    <row r="151" spans="1:14" ht="18.75" x14ac:dyDescent="0.3">
      <c r="B151" s="2"/>
      <c r="C151" s="2"/>
      <c r="D151" s="1"/>
      <c r="E151" s="1"/>
      <c r="F151" s="1"/>
      <c r="G151" s="1"/>
    </row>
    <row r="152" spans="1:14" ht="18.75" x14ac:dyDescent="0.3">
      <c r="B152" s="2"/>
      <c r="C152" s="2"/>
      <c r="D152" s="1"/>
      <c r="E152" s="1"/>
      <c r="F152" s="1"/>
      <c r="G152" s="1"/>
    </row>
    <row r="153" spans="1:14" ht="18.75" x14ac:dyDescent="0.3">
      <c r="B153" s="2"/>
      <c r="C153" s="2"/>
      <c r="D153" s="1"/>
      <c r="E153" s="1"/>
      <c r="F153" s="1"/>
      <c r="G153" s="1"/>
    </row>
    <row r="154" spans="1:14" ht="18.75" x14ac:dyDescent="0.3">
      <c r="B154" s="2"/>
      <c r="C154" s="2"/>
      <c r="D154" s="1"/>
      <c r="E154" s="1"/>
      <c r="F154" s="1"/>
      <c r="G154" s="1"/>
    </row>
    <row r="155" spans="1:14" ht="18.75" x14ac:dyDescent="0.3">
      <c r="B155" s="2"/>
      <c r="C155" s="2"/>
      <c r="D155" s="1"/>
      <c r="E155" s="1"/>
      <c r="F155" s="1"/>
      <c r="G155" s="1"/>
    </row>
    <row r="156" spans="1:14" ht="18.75" x14ac:dyDescent="0.3">
      <c r="B156" s="2"/>
      <c r="C156" s="2"/>
      <c r="D156" s="1"/>
      <c r="E156" s="1"/>
      <c r="F156" s="1"/>
      <c r="G156" s="1"/>
    </row>
    <row r="157" spans="1:14" ht="18.75" x14ac:dyDescent="0.3">
      <c r="B157" s="2"/>
      <c r="C157" s="2"/>
      <c r="D157" s="1"/>
      <c r="E157" s="1"/>
      <c r="F157" s="1"/>
      <c r="G157" s="1"/>
    </row>
    <row r="158" spans="1:14" ht="18.75" x14ac:dyDescent="0.3">
      <c r="B158" s="2"/>
      <c r="C158" s="2"/>
      <c r="D158" s="1"/>
      <c r="E158" s="1"/>
      <c r="F158" s="1"/>
      <c r="G158" s="1"/>
    </row>
    <row r="159" spans="1:14" ht="18.75" x14ac:dyDescent="0.3">
      <c r="B159" s="2"/>
      <c r="C159" s="2"/>
      <c r="D159" s="1"/>
      <c r="E159" s="1"/>
      <c r="F159" s="1"/>
      <c r="G159" s="1"/>
    </row>
    <row r="160" spans="1:14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  <row r="477" spans="2:7" ht="18.75" x14ac:dyDescent="0.3">
      <c r="B477" s="2"/>
      <c r="C477" s="2"/>
      <c r="D477" s="1"/>
      <c r="E477" s="1"/>
      <c r="F477" s="1"/>
      <c r="G477" s="1"/>
    </row>
    <row r="478" spans="2:7" ht="18.75" x14ac:dyDescent="0.3">
      <c r="B478" s="2"/>
      <c r="C478" s="2"/>
      <c r="D478" s="1"/>
      <c r="E478" s="1"/>
      <c r="F478" s="1"/>
      <c r="G478" s="1"/>
    </row>
    <row r="479" spans="2:7" ht="18.75" x14ac:dyDescent="0.3">
      <c r="B479" s="2"/>
      <c r="C479" s="2"/>
      <c r="D479" s="1"/>
      <c r="E479" s="1"/>
      <c r="F479" s="1"/>
      <c r="G479" s="1"/>
    </row>
    <row r="480" spans="2:7" ht="18.75" x14ac:dyDescent="0.3">
      <c r="B480" s="2"/>
      <c r="C480" s="2"/>
      <c r="D480" s="1"/>
      <c r="E480" s="1"/>
      <c r="F480" s="1"/>
      <c r="G480" s="1"/>
    </row>
    <row r="481" spans="2:7" ht="18.75" x14ac:dyDescent="0.3">
      <c r="B481" s="2"/>
      <c r="C481" s="2"/>
      <c r="D481" s="1"/>
      <c r="E481" s="1"/>
      <c r="F481" s="1"/>
      <c r="G481" s="1"/>
    </row>
    <row r="482" spans="2:7" ht="18.75" x14ac:dyDescent="0.3">
      <c r="B482" s="2"/>
      <c r="C482" s="2"/>
      <c r="D482" s="1"/>
      <c r="E482" s="1"/>
      <c r="F482" s="1"/>
      <c r="G482" s="1"/>
    </row>
    <row r="483" spans="2:7" ht="18.75" x14ac:dyDescent="0.3">
      <c r="B483" s="2"/>
      <c r="C483" s="2"/>
      <c r="D483" s="1"/>
      <c r="E483" s="1"/>
      <c r="F483" s="1"/>
      <c r="G483" s="1"/>
    </row>
    <row r="484" spans="2:7" ht="18.75" x14ac:dyDescent="0.3">
      <c r="B484" s="2"/>
      <c r="C484" s="2"/>
      <c r="D484" s="1"/>
      <c r="E484" s="1"/>
      <c r="F484" s="1"/>
      <c r="G484" s="1"/>
    </row>
    <row r="485" spans="2:7" ht="18.75" x14ac:dyDescent="0.3">
      <c r="B485" s="2"/>
      <c r="C485" s="2"/>
      <c r="D485" s="1"/>
      <c r="E485" s="1"/>
      <c r="F485" s="1"/>
      <c r="G485" s="1"/>
    </row>
    <row r="486" spans="2:7" ht="18.75" x14ac:dyDescent="0.3">
      <c r="B486" s="2"/>
      <c r="C486" s="2"/>
      <c r="D486" s="1"/>
      <c r="E486" s="1"/>
      <c r="F486" s="1"/>
      <c r="G486" s="1"/>
    </row>
  </sheetData>
  <sheetProtection sort="0" autoFilter="0" pivotTables="0"/>
  <mergeCells count="13">
    <mergeCell ref="G3:G4"/>
    <mergeCell ref="A2:G2"/>
    <mergeCell ref="A3:A4"/>
    <mergeCell ref="B3:C3"/>
    <mergeCell ref="D3:D4"/>
    <mergeCell ref="E3:E4"/>
    <mergeCell ref="F3:F4"/>
    <mergeCell ref="N3:N4"/>
    <mergeCell ref="H3:H4"/>
    <mergeCell ref="I3:J3"/>
    <mergeCell ref="K3:K4"/>
    <mergeCell ref="L3:L4"/>
    <mergeCell ref="M3:M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3</vt:i4>
      </vt:variant>
    </vt:vector>
  </HeadingPairs>
  <TitlesOfParts>
    <vt:vector size="24" baseType="lpstr">
      <vt:lpstr>Титул</vt:lpstr>
      <vt:lpstr>Общие сведения</vt:lpstr>
      <vt:lpstr>Раздел 1,1.1</vt:lpstr>
      <vt:lpstr>Раздел 1.2</vt:lpstr>
      <vt:lpstr>Раздел 1.3</vt:lpstr>
      <vt:lpstr>Раздел 2</vt:lpstr>
      <vt:lpstr>Раздел 3</vt:lpstr>
      <vt:lpstr>Раздел 4</vt:lpstr>
      <vt:lpstr>Раздел 5, 5.1</vt:lpstr>
      <vt:lpstr>Раздел 5.2</vt:lpstr>
      <vt:lpstr>Раздел 5.3</vt:lpstr>
      <vt:lpstr>Раздел 6</vt:lpstr>
      <vt:lpstr>Раздел 7</vt:lpstr>
      <vt:lpstr>Раздел 8, 8.1</vt:lpstr>
      <vt:lpstr>Раздел 8.2</vt:lpstr>
      <vt:lpstr>Раздел 8.3</vt:lpstr>
      <vt:lpstr>Раздел 9</vt:lpstr>
      <vt:lpstr>Раздел 10, 10.1</vt:lpstr>
      <vt:lpstr>Раздел 10.2</vt:lpstr>
      <vt:lpstr>Раздел 10.3</vt:lpstr>
      <vt:lpstr>Раздел 10.4</vt:lpstr>
      <vt:lpstr>'Раздел 1,1.1'!Область_печати</vt:lpstr>
      <vt:lpstr>'Раздел 10,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User2</cp:lastModifiedBy>
  <cp:lastPrinted>2020-05-29T04:59:01Z</cp:lastPrinted>
  <dcterms:created xsi:type="dcterms:W3CDTF">2013-11-25T08:04:18Z</dcterms:created>
  <dcterms:modified xsi:type="dcterms:W3CDTF">2020-11-24T07:20:57Z</dcterms:modified>
</cp:coreProperties>
</file>