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18255" windowHeight="6690" tabRatio="715" firstSheet="4" activeTab="17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  <definedName name="_xlnm.Print_Area" localSheetId="4">'Раздел 2'!$A$1:$L$125</definedName>
  </definedNames>
  <calcPr calcId="152511"/>
</workbook>
</file>

<file path=xl/calcChain.xml><?xml version="1.0" encoding="utf-8"?>
<calcChain xmlns="http://schemas.openxmlformats.org/spreadsheetml/2006/main">
  <c r="B10" i="32" l="1"/>
  <c r="E3" i="29" l="1"/>
  <c r="B19" i="30" l="1"/>
  <c r="B10" i="35" l="1"/>
  <c r="C5" i="9"/>
  <c r="L113" i="33"/>
  <c r="D101" i="33"/>
  <c r="C101" i="33"/>
  <c r="D5" i="33" l="1"/>
  <c r="B3" i="29" l="1"/>
  <c r="I5" i="9" l="1"/>
  <c r="B5" i="9" l="1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20" i="33" l="1"/>
  <c r="K120" i="33"/>
  <c r="J120" i="33"/>
  <c r="I120" i="33"/>
  <c r="H120" i="33"/>
  <c r="G120" i="33"/>
  <c r="D120" i="33"/>
  <c r="C120" i="33"/>
  <c r="L117" i="33"/>
  <c r="L112" i="33" s="1"/>
  <c r="K117" i="33"/>
  <c r="J117" i="33"/>
  <c r="I117" i="33"/>
  <c r="H117" i="33"/>
  <c r="G117" i="33"/>
  <c r="D117" i="33"/>
  <c r="C117" i="33"/>
  <c r="K113" i="33"/>
  <c r="J113" i="33"/>
  <c r="I113" i="33"/>
  <c r="H113" i="33"/>
  <c r="G113" i="33"/>
  <c r="D113" i="33"/>
  <c r="C113" i="33"/>
  <c r="L107" i="33"/>
  <c r="K107" i="33"/>
  <c r="J107" i="33"/>
  <c r="I107" i="33"/>
  <c r="H107" i="33"/>
  <c r="G107" i="33"/>
  <c r="D107" i="33"/>
  <c r="C107" i="33"/>
  <c r="L101" i="33"/>
  <c r="K101" i="33"/>
  <c r="J101" i="33"/>
  <c r="I101" i="33"/>
  <c r="H101" i="33"/>
  <c r="G101" i="33"/>
  <c r="L97" i="33"/>
  <c r="K97" i="33"/>
  <c r="J97" i="33"/>
  <c r="I97" i="33"/>
  <c r="H97" i="33"/>
  <c r="H96" i="33" s="1"/>
  <c r="G97" i="33"/>
  <c r="D97" i="33"/>
  <c r="C97" i="33"/>
  <c r="L91" i="33"/>
  <c r="K91" i="33"/>
  <c r="J91" i="33"/>
  <c r="I91" i="33"/>
  <c r="H91" i="33"/>
  <c r="G91" i="33"/>
  <c r="D91" i="33"/>
  <c r="C91" i="33"/>
  <c r="L85" i="33"/>
  <c r="K85" i="33"/>
  <c r="J85" i="33"/>
  <c r="I85" i="33"/>
  <c r="H85" i="33"/>
  <c r="G85" i="33"/>
  <c r="D85" i="33"/>
  <c r="C85" i="33"/>
  <c r="L81" i="33"/>
  <c r="L80" i="33" s="1"/>
  <c r="K81" i="33"/>
  <c r="J81" i="33"/>
  <c r="I81" i="33"/>
  <c r="H81" i="33"/>
  <c r="H80" i="33" s="1"/>
  <c r="G81" i="33"/>
  <c r="G80" i="33" s="1"/>
  <c r="D81" i="33"/>
  <c r="C81" i="33"/>
  <c r="C80" i="33" s="1"/>
  <c r="K80" i="33"/>
  <c r="J80" i="33"/>
  <c r="I80" i="33"/>
  <c r="L75" i="33"/>
  <c r="K75" i="33"/>
  <c r="J75" i="33"/>
  <c r="I75" i="33"/>
  <c r="H75" i="33"/>
  <c r="G75" i="33"/>
  <c r="D75" i="33"/>
  <c r="C75" i="33"/>
  <c r="L71" i="33"/>
  <c r="K71" i="33"/>
  <c r="J71" i="33"/>
  <c r="I71" i="33"/>
  <c r="H71" i="33"/>
  <c r="G71" i="33"/>
  <c r="D71" i="33"/>
  <c r="C71" i="33"/>
  <c r="L67" i="33"/>
  <c r="L66" i="33" s="1"/>
  <c r="K67" i="33"/>
  <c r="K66" i="33" s="1"/>
  <c r="J67" i="33"/>
  <c r="J66" i="33" s="1"/>
  <c r="I67" i="33"/>
  <c r="I66" i="33" s="1"/>
  <c r="H67" i="33"/>
  <c r="H66" i="33" s="1"/>
  <c r="G67" i="33"/>
  <c r="G66" i="33" s="1"/>
  <c r="D67" i="33"/>
  <c r="C67" i="33"/>
  <c r="L62" i="33"/>
  <c r="K62" i="33"/>
  <c r="J62" i="33"/>
  <c r="I62" i="33"/>
  <c r="H62" i="33"/>
  <c r="G62" i="33"/>
  <c r="D62" i="33"/>
  <c r="C62" i="33"/>
  <c r="L57" i="33"/>
  <c r="K57" i="33"/>
  <c r="J57" i="33"/>
  <c r="I57" i="33"/>
  <c r="H57" i="33"/>
  <c r="G57" i="33"/>
  <c r="D57" i="33"/>
  <c r="C57" i="33"/>
  <c r="L53" i="33"/>
  <c r="K53" i="33"/>
  <c r="K52" i="33" s="1"/>
  <c r="J53" i="33"/>
  <c r="I53" i="33"/>
  <c r="I52" i="33" s="1"/>
  <c r="H53" i="33"/>
  <c r="H52" i="33" s="1"/>
  <c r="G53" i="33"/>
  <c r="D53" i="33"/>
  <c r="C53" i="33"/>
  <c r="C52" i="33" s="1"/>
  <c r="J52" i="33"/>
  <c r="G52" i="33"/>
  <c r="L46" i="33"/>
  <c r="K46" i="33"/>
  <c r="J46" i="33"/>
  <c r="I46" i="33"/>
  <c r="H46" i="33"/>
  <c r="G46" i="33"/>
  <c r="D46" i="33"/>
  <c r="C46" i="33"/>
  <c r="L30" i="33"/>
  <c r="K30" i="33"/>
  <c r="J30" i="33"/>
  <c r="I30" i="33"/>
  <c r="H30" i="33"/>
  <c r="G30" i="33"/>
  <c r="D30" i="33"/>
  <c r="C30" i="33"/>
  <c r="L25" i="33"/>
  <c r="L24" i="33" s="1"/>
  <c r="K25" i="33"/>
  <c r="J25" i="33"/>
  <c r="J24" i="33" s="1"/>
  <c r="I25" i="33"/>
  <c r="H25" i="33"/>
  <c r="H24" i="33" s="1"/>
  <c r="G25" i="33"/>
  <c r="G24" i="33" s="1"/>
  <c r="D25" i="33"/>
  <c r="C25" i="33"/>
  <c r="L16" i="33"/>
  <c r="K16" i="33"/>
  <c r="J16" i="33"/>
  <c r="I16" i="33"/>
  <c r="H16" i="33"/>
  <c r="G16" i="33"/>
  <c r="D16" i="33"/>
  <c r="C16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I4" i="33" l="1"/>
  <c r="I24" i="33"/>
  <c r="D24" i="33"/>
  <c r="C24" i="33"/>
  <c r="G112" i="33"/>
  <c r="D112" i="33"/>
  <c r="J112" i="33"/>
  <c r="H112" i="33"/>
  <c r="I112" i="33"/>
  <c r="D80" i="33"/>
  <c r="G96" i="33"/>
  <c r="K96" i="33"/>
  <c r="D96" i="33"/>
  <c r="K112" i="33"/>
  <c r="C112" i="33"/>
  <c r="I96" i="33"/>
  <c r="J96" i="33"/>
  <c r="L96" i="33"/>
  <c r="C66" i="33"/>
  <c r="D66" i="33"/>
  <c r="D52" i="33"/>
  <c r="L52" i="33"/>
  <c r="L4" i="33"/>
  <c r="H4" i="33"/>
  <c r="C96" i="33"/>
  <c r="K4" i="33"/>
  <c r="C4" i="33"/>
  <c r="K24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<sst xmlns="http://schemas.openxmlformats.org/spreadsheetml/2006/main" count="983" uniqueCount="600">
  <si>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</si>
  <si>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</si>
  <si>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</si>
  <si>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</si>
  <si>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</si>
  <si>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</si>
  <si>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</si>
  <si>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</si>
  <si>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</si>
  <si>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</si>
  <si>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</si>
  <si>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</si>
  <si>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</si>
  <si>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</si>
  <si>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</si>
  <si>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</si>
  <si>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</si>
  <si>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</si>
  <si>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</si>
  <si>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</si>
  <si>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</si>
  <si>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</si>
  <si>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</si>
  <si>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</si>
  <si>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</si>
  <si>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</si>
  <si>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</si>
  <si>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</si>
  <si>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</si>
  <si>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</si>
  <si>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</si>
  <si>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</si>
  <si>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</si>
  <si>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</si>
  <si>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</si>
  <si>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</si>
  <si>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</si>
  <si>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</si>
  <si>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</si>
  <si>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</si>
  <si>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</si>
  <si>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</si>
  <si>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</si>
  <si>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</si>
  <si>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</si>
  <si>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</si>
  <si>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</si>
  <si>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</si>
  <si>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</si>
  <si>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</si>
  <si>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</si>
  <si>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</si>
  <si>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</si>
  <si>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</si>
  <si>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</si>
  <si>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</si>
  <si>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</si>
  <si>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</si>
  <si>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</si>
  <si>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</si>
  <si>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</si>
  <si>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</si>
  <si>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</si>
  <si>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</si>
  <si>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</si>
  <si>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</si>
  <si>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</si>
  <si>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</si>
  <si>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</si>
  <si>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</si>
  <si>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</si>
  <si>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</si>
  <si>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</si>
  <si>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</si>
  <si>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</si>
  <si>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</si>
  <si>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</si>
  <si>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</si>
  <si>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</si>
  <si>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</si>
  <si>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</si>
  <si>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</si>
  <si>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</si>
  <si>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</si>
  <si>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</si>
  <si>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</si>
  <si>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</si>
  <si>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</si>
  <si>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</si>
  <si>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</si>
  <si>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</si>
  <si>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</si>
  <si>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</si>
  <si>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</si>
  <si>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</si>
  <si>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</si>
  <si>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</si>
  <si>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</si>
  <si>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</si>
  <si>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</si>
  <si>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</si>
  <si>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</si>
  <si>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</si>
  <si>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</si>
  <si>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</si>
  <si>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</si>
  <si>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</si>
  <si>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</si>
  <si>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</si>
  <si>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</si>
  <si>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</si>
  <si>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</si>
  <si>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</si>
  <si>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</si>
  <si>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</si>
  <si>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</si>
  <si>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</si>
  <si>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</si>
  <si>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</si>
  <si>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</si>
  <si>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</si>
  <si>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</si>
  <si>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</si>
  <si>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</si>
  <si>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</si>
  <si>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</si>
  <si>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</si>
  <si>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</si>
  <si>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</si>
  <si>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</si>
  <si>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</si>
  <si>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</si>
  <si>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</si>
  <si>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</si>
  <si>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</si>
  <si>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</si>
  <si>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</si>
  <si>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</si>
  <si>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</si>
  <si>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</si>
  <si>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</si>
  <si>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</si>
  <si>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</si>
  <si>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</si>
  <si>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</si>
  <si>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</si>
  <si>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</si>
  <si>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</si>
  <si>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</si>
  <si>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</si>
  <si>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</si>
  <si>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</si>
  <si>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</si>
  <si>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</si>
  <si>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</si>
  <si>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</si>
  <si>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</si>
  <si>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</si>
  <si>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</si>
  <si>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</si>
  <si>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</si>
  <si>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</si>
  <si>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</si>
  <si>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</si>
  <si>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</si>
  <si>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</si>
  <si>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</si>
  <si>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</si>
  <si>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</si>
  <si>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</si>
  <si>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</si>
  <si>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</si>
  <si>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</si>
  <si>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</si>
  <si>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</si>
  <si>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</si>
  <si>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</si>
  <si>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</si>
  <si>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</si>
  <si>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</si>
  <si>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</si>
  <si>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</si>
  <si>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</si>
  <si>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</si>
  <si>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</si>
  <si>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</si>
  <si>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</si>
  <si>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</si>
  <si>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</si>
  <si>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</si>
  <si>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</si>
  <si>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</si>
  <si>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</si>
  <si>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</si>
  <si>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</si>
  <si>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</si>
  <si>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</si>
  <si>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</si>
  <si>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</si>
  <si>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</si>
  <si>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</si>
  <si>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</si>
  <si>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</si>
  <si>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</si>
  <si>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</si>
  <si>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</si>
  <si>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</si>
  <si>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</si>
  <si>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</si>
  <si>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</si>
  <si>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</si>
  <si>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</si>
  <si>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</si>
  <si>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</si>
  <si>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</si>
  <si>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</si>
  <si>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</si>
  <si>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</si>
  <si>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</si>
  <si>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</si>
  <si>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</si>
  <si>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</si>
  <si>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</si>
  <si>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</si>
  <si>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</si>
  <si>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</si>
  <si>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</si>
  <si>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</si>
  <si>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</si>
  <si>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</si>
  <si>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</si>
  <si>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</si>
  <si>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</si>
  <si>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</si>
  <si>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</si>
  <si>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</si>
  <si>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</si>
  <si>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</si>
  <si>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</si>
  <si>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</si>
  <si>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</si>
  <si>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</si>
  <si>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</si>
  <si>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</si>
  <si>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</si>
  <si>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</si>
  <si>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</si>
  <si>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</si>
  <si>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</si>
  <si>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</si>
  <si>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</si>
  <si>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</si>
  <si>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</si>
  <si>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</si>
  <si>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</si>
  <si>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</si>
  <si>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</si>
  <si>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</si>
  <si>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</si>
  <si>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</si>
  <si>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</si>
  <si>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</si>
  <si>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</si>
  <si>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</si>
  <si>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</si>
  <si>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</si>
  <si>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</si>
  <si>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</si>
  <si>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</si>
  <si>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</si>
  <si>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</si>
  <si>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</si>
  <si>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</si>
  <si>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</si>
  <si>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</si>
  <si>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</si>
  <si>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</si>
  <si>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</si>
  <si>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</si>
  <si>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</si>
  <si>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</si>
  <si>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</si>
  <si>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https://vk.com/zentr_nsk</t>
  </si>
  <si>
    <t>https://тымолод.рф/organization/molodezhnye-tsentry/gorodskoy_grazhdansko_patrioticheskiy_tsentr/</t>
  </si>
  <si>
    <t>Муниципального бюджетного учреждения города Новосибирска "Городской гражданско-патриотический центр"</t>
  </si>
  <si>
    <t>В рамках квоты трудоустроены в МАУ «ГЦПТ». Вне квот трудоустроены: МБУ «ГГПЦ»; ДЭПО метро; ДО «Синар»; Кафе на ул. Связистов, 130; АО «Грильница»; ООО «Годовалов».</t>
  </si>
  <si>
    <t>Исполнитель художественно-оформительских работ , офицант, кухонный работник, администратор, уборщик территории, кладовщик, сборщик заказов</t>
  </si>
  <si>
    <t>Уборщик территории</t>
  </si>
  <si>
    <t xml:space="preserve">МБУ "ГГПЦ" </t>
  </si>
  <si>
    <t>Онлайн-викторина о 150/22 Сибирской добровольческой Сталинской (Рижской) гвардейской дивизии</t>
  </si>
  <si>
    <t>до 25 марта 2022</t>
  </si>
  <si>
    <t>Онлайн</t>
  </si>
  <si>
    <t>http://patriot.nso.ru/news/473</t>
  </si>
  <si>
    <t>Участие</t>
  </si>
  <si>
    <t>Областной онлайн-марафон викторин, посвященный 85-летию Новосибирской области</t>
  </si>
  <si>
    <t>с 11 февраля по 10 марта</t>
  </si>
  <si>
    <t>онлайн-платформа «Знаю Россию» https://znso.ru/</t>
  </si>
  <si>
    <t>https://patriot.nso.ru/news/452</t>
  </si>
  <si>
    <t xml:space="preserve">Участие </t>
  </si>
  <si>
    <t>Областная онлайн-викторина «Дальневосточная победа»</t>
  </si>
  <si>
    <t xml:space="preserve"> 01 по 15 сентября 2022</t>
  </si>
  <si>
    <t>https://znso.ru/викторина/31</t>
  </si>
  <si>
    <t>Форум молодёжи "PROрегион"</t>
  </si>
  <si>
    <t>6-9.09.2022</t>
  </si>
  <si>
    <t>Новосибирск Образовательный парк им. О. Кошевого</t>
  </si>
  <si>
    <t>https://vk.com/pro_region</t>
  </si>
  <si>
    <t>Чемпионат Новосибирской области по караоке</t>
  </si>
  <si>
    <t>18 сентября 2022</t>
  </si>
  <si>
    <t>Караоке "Zanzibar" Новосибирск</t>
  </si>
  <si>
    <t>https://vk.com/zbbar?w=wall-36347700_6209</t>
  </si>
  <si>
    <t>Кубок области по спортивному туризму "Лед-2022"</t>
  </si>
  <si>
    <t>06 марта 2022</t>
  </si>
  <si>
    <t>склон правого берега р. ИНЯ г.Новосибирск</t>
  </si>
  <si>
    <t>http://no-tssr.ru/sorevnovanija/polozhenija/2212-sorevnovaniya-po-st-na-gornykh-distantsiyakh-ljod-2022.html</t>
  </si>
  <si>
    <t>Рыцарский турнир "Железный кулак" им. сэра Джона</t>
  </si>
  <si>
    <t>26-27.02.2022</t>
  </si>
  <si>
    <t>Омск</t>
  </si>
  <si>
    <t>https://vk.com/kulakomsk</t>
  </si>
  <si>
    <t xml:space="preserve">Сооргнизация </t>
  </si>
  <si>
    <t>Третий открытый профильный сбор Постов №1 СФО</t>
  </si>
  <si>
    <t>24-26.06.2022</t>
  </si>
  <si>
    <t>Томск</t>
  </si>
  <si>
    <t>http://gorodskoyportal.ru/tomsk/news/official/78767854/</t>
  </si>
  <si>
    <t>Окружной турнир Кубка Школ ИСБ по Сибирскому Федеральному Округу</t>
  </si>
  <si>
    <t>https://vk.com/wall-207977983_41</t>
  </si>
  <si>
    <t>Соорганизация</t>
  </si>
  <si>
    <t>Межмуниципальная онлайн-викторина "Юрий Сенкевич: главный кинопутешественник Советского Союза"</t>
  </si>
  <si>
    <t>https://www.rgo.ru/ru/article/yuriy-senkevich-glavnyy-kinoputeshestvennik-sovetskogo-soyuza</t>
  </si>
  <si>
    <t>Региональный фестиваль адаптивной физической культуры и спорта Первый этап (заочно-виртуальный формат) Общие заболевания</t>
  </si>
  <si>
    <t>Заочно-виртуальный формат</t>
  </si>
  <si>
    <t>https://vk.com/club176986663?w=wall-176986663_392</t>
  </si>
  <si>
    <t>Всероссийский экоквест ВОДА.ОНЛАЙН</t>
  </si>
  <si>
    <t>28.04.-24.06.2022</t>
  </si>
  <si>
    <t>https://водныйквест.рф/</t>
  </si>
  <si>
    <t>Рыцарский фестиваль Данбург 2022</t>
  </si>
  <si>
    <t>20-22.05.2022</t>
  </si>
  <si>
    <t>село Конь-Колодезь, Липецк</t>
  </si>
  <si>
    <t>https://vk.com/danburgfest</t>
  </si>
  <si>
    <t>Всероссийская конференция "IV Всеросийская педагогическая конференция по духовно-нравственному и гражданско-патриотическому воспитанию детей и молодежи "ГРАЖДАНИН И ПАТРИОТ РОССИИ"</t>
  </si>
  <si>
    <t>https://events.webinar.ru/53677137/11641911</t>
  </si>
  <si>
    <t>Турнир «Parma Challenge» на фестивале «На хохловских холмах»</t>
  </si>
  <si>
    <t>05-07.08.2022</t>
  </si>
  <si>
    <t>г.Пермь</t>
  </si>
  <si>
    <t xml:space="preserve">https://vk.com/parmachallenge </t>
  </si>
  <si>
    <t>VI Всероссийская научно-практическая конференция «Социальные и культурные практики в современном российском обществе: инициатива, партнерство, стратегии развития»</t>
  </si>
  <si>
    <t>14 апреля 2022</t>
  </si>
  <si>
    <t>Новосибирск онлайн</t>
  </si>
  <si>
    <t>https://nspu.ru/events/detail.php?ID=7434</t>
  </si>
  <si>
    <t>Доклад и публикация</t>
  </si>
  <si>
    <t>Всеросийский многожанровый конкурс талантов "Эверест"</t>
  </si>
  <si>
    <t>24 апреля 2022</t>
  </si>
  <si>
    <t>Новосибирск ДКЖ</t>
  </si>
  <si>
    <t>https://vk.com/club187935177?w=wall-187935177_1875</t>
  </si>
  <si>
    <t>Судейство</t>
  </si>
  <si>
    <t>Всероссийский проект «Герои с нашего двора!»</t>
  </si>
  <si>
    <t>21 октября 2022</t>
  </si>
  <si>
    <t>Новосибирск, ГКЗ им. А.М. Каца</t>
  </si>
  <si>
    <t>https://novos.mk.ru/social/2022/10/25/krasochno-i-masshtabno-pyatiletie-vserossiyskogo-proekta-geroi-s-nashego-dvora-otmetili-v-novosibirske.html</t>
  </si>
  <si>
    <t>Международный фестиваль спортивных единоборств и боевых искусств «Кубок Равноапостольного Николая Японского».</t>
  </si>
  <si>
    <t>19-27.02.2022</t>
  </si>
  <si>
    <t>Пушкино</t>
  </si>
  <si>
    <t>https://pushkino.tv/news/sport/175470/</t>
  </si>
  <si>
    <t>V Международный Сибирский фестиваль ландшафтного дизайна и садоводства (цикл ландшафных встреч со спикирами)</t>
  </si>
  <si>
    <t>25 февраля 2022</t>
  </si>
  <si>
    <t>https://vsevsad-fest.ru/</t>
  </si>
  <si>
    <t>МЕЖДУНАРОДНЫЙ ФЕСТИВАЛЬ ПО ХОРЕОГРАФИЧЕСКОМУ ИСКУССТВУ«АНТИГРАВИТАЦИЯ»</t>
  </si>
  <si>
    <t>12 марта 2022</t>
  </si>
  <si>
    <t>https://vk.com/soyuzdancensk</t>
  </si>
  <si>
    <t xml:space="preserve"> VII МЕЖДУНАРОДНЫЙ ФЕСТИВАЛЬ-КОНКУРС ДЕТСКОГО И МОЛОДЁЖНОГО ТВОРЧЕСТВА "ЗВЁЗДНЫЙ ПРОЕКТ"</t>
  </si>
  <si>
    <t>19 - 20 марта 2022</t>
  </si>
  <si>
    <t>https://vk.com/star_proekt</t>
  </si>
  <si>
    <t>XV Международная научно-практическя конференция " Художественное образование в мире: вчера, сегодня, завтра"</t>
  </si>
  <si>
    <t>15 апреля 2022</t>
  </si>
  <si>
    <t>https://nspu.ru/events/detail.php?ID=7425</t>
  </si>
  <si>
    <t>Докладчик</t>
  </si>
  <si>
    <t>Международный фестиваль искусств «Путеводная звезда - 2022»</t>
  </si>
  <si>
    <t>3 мая 2022</t>
  </si>
  <si>
    <t>https://vk.com/event212318028</t>
  </si>
  <si>
    <t>Международная Премия #МЫВМЕСТЕ</t>
  </si>
  <si>
    <t>16.03-31.07.2022</t>
  </si>
  <si>
    <t xml:space="preserve">https://мывместе.рф/ </t>
  </si>
  <si>
    <t>Участие региональный этап</t>
  </si>
  <si>
    <t>3 Диплома победителя</t>
  </si>
  <si>
    <t>1 место дистанция-горная 2 класса</t>
  </si>
  <si>
    <t>2 место дистанция-горная-связка 2 класса</t>
  </si>
  <si>
    <t>3 место дистанция-горная 2 класса</t>
  </si>
  <si>
    <t>XIV открытый городской фестиваль-конкурс патриотической песни «Моя Россия».</t>
  </si>
  <si>
    <t>С 4 по 11 апреля 2022</t>
  </si>
  <si>
    <t>http://redgvard.ru/moya-rossiya/rezultaty.html</t>
  </si>
  <si>
    <t>Лауреат 2 степени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</si>
  <si>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</si>
  <si>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Дипломант1 степени</t>
  </si>
  <si>
    <t>Лауреат 3 степени</t>
  </si>
  <si>
    <t>Лауреат 2-ой степени</t>
  </si>
  <si>
    <t>Зимний турнир юниоров "Битва сквайров"</t>
  </si>
  <si>
    <t>https://vk.com/club209199928</t>
  </si>
  <si>
    <t>3-е место наминация "Сабля -соло СМБ"</t>
  </si>
  <si>
    <t>1-е место наминация "Сабля-соло СМБ"</t>
  </si>
  <si>
    <t>Фестиваль самодеятельного творчества студентов «Студенческая весна в НГТУ»</t>
  </si>
  <si>
    <t>4-26 марта</t>
  </si>
  <si>
    <t>https://moeobrazovanie.ru/publikacii/novosti/104980.html</t>
  </si>
  <si>
    <t>Диплом лауреата 1 сепени (Эстрадный вокал-женское соло)</t>
  </si>
  <si>
    <t>Конкурс-фестиваль молодых хореографов "Культпросвет"</t>
  </si>
  <si>
    <t>https://vk.com/feed</t>
  </si>
  <si>
    <t>Лауреат 1 степени (укличный танец, старшая группа)</t>
  </si>
  <si>
    <t>Лауреат 2 степени (укличный танец, младшая группа)</t>
  </si>
  <si>
    <t>Лауреат 3 степени (укличный танец, младшая группа)</t>
  </si>
  <si>
    <t xml:space="preserve">V городской поэтический фестиваль «Переплет»
</t>
  </si>
  <si>
    <t>https://vk.com/pereplet_fest</t>
  </si>
  <si>
    <t>Финалист в номинации "Я чтец"</t>
  </si>
  <si>
    <t>Фестиваль творческой самодеятельности «Арт-Калинка»</t>
  </si>
  <si>
    <t>19-20 апреля 2022</t>
  </si>
  <si>
    <t>https://timolod.ru/media/news/festival-tvorcheskoy-samodeyatelnosti-art-kalinka/</t>
  </si>
  <si>
    <t>Диплом лауреата 1 степени</t>
  </si>
  <si>
    <t xml:space="preserve">VIII-ой Фестиваль исторической реконструкции и боевого 
фехтования «Княжий двор».
</t>
  </si>
  <si>
    <t>27-28 августа 2022</t>
  </si>
  <si>
    <t xml:space="preserve">https://vk.com/zentr_nsk?w=wall-59079706_11217 </t>
  </si>
  <si>
    <t>Диплом за 3-е место В номинации «Щит и Меч» женщины</t>
  </si>
  <si>
    <t>Диплом за 1-е место  В номинации «Щит и меч» женщины</t>
  </si>
  <si>
    <t>Диплом за 1-е место В номинации «Меч и Баклер» женщины</t>
  </si>
  <si>
    <t>Диплом за 2-е место В номинации 5*5 мужчины</t>
  </si>
  <si>
    <t>Диплом за 1-е место В номинации 2*2 мужчины</t>
  </si>
  <si>
    <t>Диплом за 2-е место В номинации «Меч и Баклер» женщины</t>
  </si>
  <si>
    <t>Диплом за 1-е место В номинации «Щит и меч» мужчины</t>
  </si>
  <si>
    <t>Диплом за 1-е место В номинации «Меч и Баклер» мужчины</t>
  </si>
  <si>
    <t>Открытый городской фестиваль "В зоне особого внимания 2022: осенний призыв"</t>
  </si>
  <si>
    <t>17-18 сентября 2022</t>
  </si>
  <si>
    <t xml:space="preserve">https://vk.com/zentr_nsk?w=wall-59079706_11281 </t>
  </si>
  <si>
    <t xml:space="preserve">Диплом за 1-е место В личном зачете «Разборка-сборка автомата и снаряжения магазина» </t>
  </si>
  <si>
    <t>Диплом за 1-е место В личном зачете «Скалодром»</t>
  </si>
  <si>
    <t xml:space="preserve">Диплом за 1-е место В личном зачете «Ножевой бой» </t>
  </si>
  <si>
    <t>Турнир по фехтованию клуба ролевых игр "СОЛНЕЧНЫЙ"</t>
  </si>
  <si>
    <t>25 сентября 2022</t>
  </si>
  <si>
    <t>https://vk.com/event213176181</t>
  </si>
  <si>
    <t>Диплом за 1-е место</t>
  </si>
  <si>
    <t>Диплом за 2-е место</t>
  </si>
  <si>
    <t>Вокальный конкурс «Сделай громче!» в рамках творческого проекта обучающихся «ПроТворчество»
Центр культур</t>
  </si>
  <si>
    <t>19 октября 2022</t>
  </si>
  <si>
    <t>https://vk.com/apminso?w=wall-29694020_24523</t>
  </si>
  <si>
    <t>Лауреат 1 степени</t>
  </si>
  <si>
    <t>Грамота 2е место Номинация 3*3</t>
  </si>
  <si>
    <t>Грамота 1е место Номинация 3*3</t>
  </si>
  <si>
    <t>Грамота за 1-е место Номинация "Большая эстафета"</t>
  </si>
  <si>
    <t>Грамота за 2-е место в общекомандном зачете</t>
  </si>
  <si>
    <t>1-е место в оминации 5*5</t>
  </si>
  <si>
    <t>3-е место в номинации 5*5</t>
  </si>
  <si>
    <t>2-е место в номинации шоу-матча 2*2</t>
  </si>
  <si>
    <t>Новосибирск, ДКЖ</t>
  </si>
  <si>
    <t xml:space="preserve">Диплом Гран-При в номинации вокальное искустрво, эстрадное </t>
  </si>
  <si>
    <t>Грамота за 2-е место Номинация "Алебарда"</t>
  </si>
  <si>
    <t>Грамота за 1-е место Номинация "Щит и Меч"</t>
  </si>
  <si>
    <t>Диплом 2 е место  в командных боях 2*2 в рамках турнира «Parma Challenge» на фестивале «На хохловских холмах»</t>
  </si>
  <si>
    <t>Диплом за 3 место В категории Мужчины (Супертяжёлый вес) в боях WMF Coutrance Combat турнира «Parma Challenge» уровня Challenger серии Donjon Cup на фестивале «На хохловских холмах»</t>
  </si>
  <si>
    <t>Диплом за 3-е место В категории Женщины Абсолют в боях WMF Coutrance Combat турнира «Parma Challenge» уровня Challenger серии Donjon Cup на фестивале «На хохловских холмах»</t>
  </si>
  <si>
    <t>Фестиваль "BUHURT NEXT 2022"</t>
  </si>
  <si>
    <t>Белград Сербия</t>
  </si>
  <si>
    <t>https://buhurtglobal.com/tournament/buhurt-next/</t>
  </si>
  <si>
    <t>4-е место</t>
  </si>
  <si>
    <t>Международный фестиваль-конкурс детских, юношеских, молодежных, взрослых творческих коллективов и исполнителей "Невские ворота"</t>
  </si>
  <si>
    <t>https://vk.com/wall169513159_758</t>
  </si>
  <si>
    <t>Лауриат 2 степени, возрастная категория 11-13 лет</t>
  </si>
  <si>
    <t>Стать Звездой! Международный конкурс</t>
  </si>
  <si>
    <t>https://vk.com/show_stat_zvezdoy</t>
  </si>
  <si>
    <t>Лауриат 1 степени, возрастная категория 12-13 лет</t>
  </si>
  <si>
    <t xml:space="preserve"> V Международная Олимпиада талантов "Богатство России"</t>
  </si>
  <si>
    <t>26-27 февраля 2022</t>
  </si>
  <si>
    <t>https://vk.com/wall-1627249_552</t>
  </si>
  <si>
    <t>Лауриат 1 степени эстрадный вокал 11-14 лет</t>
  </si>
  <si>
    <t>Лауриат 2 степени, эстрадный вокал 11-14 лет</t>
  </si>
  <si>
    <t>Дипломант 1 степени , эстрадный вокал 11-14 лет</t>
  </si>
  <si>
    <t>Международный фестивал-конкурс детского и юношеского творчества "Роза Ветров" 2022</t>
  </si>
  <si>
    <t>29 января 2022</t>
  </si>
  <si>
    <t>https://vk.com/rozavetrovnsk2020</t>
  </si>
  <si>
    <t xml:space="preserve">Лауриат 3 степени сольный вокал </t>
  </si>
  <si>
    <t xml:space="preserve">Лауриат 3 степени коллектив </t>
  </si>
  <si>
    <t>Диплом за 1-е место юниоры</t>
  </si>
  <si>
    <t>Диплом за 1-е место дети</t>
  </si>
  <si>
    <t>Диплом лауреата 1 степени  "Современный танец"</t>
  </si>
  <si>
    <t>Диплом  1 степени Вокальное исполнительство (эстрадное пение)</t>
  </si>
  <si>
    <t>Диплом лауреата 2 степени Вокальное исполнительство (эстрадное пение)</t>
  </si>
  <si>
    <t>Диплом лауреата 3 степени Вокальное исполнение (эстрадное пение)</t>
  </si>
  <si>
    <t>Диплом лауреата 1 степени Вокальное исполнительство. Эстрадный вокал. Медаль члена жюри за творческое воплощение и высокий уровень мастерства</t>
  </si>
  <si>
    <t>Диплом 4 место Сабля баклер 3*3, 12-13 лет</t>
  </si>
  <si>
    <t>Волонтерство в свере культуры</t>
  </si>
  <si>
    <t>Онлайн-университет
социальных наук https://edu.dobro.ru/courses/24/</t>
  </si>
  <si>
    <t>Основы волонтерства для начинающих</t>
  </si>
  <si>
    <t>Онлайн-университет
социальных наук https://edu.dobro.ru/courses/28/</t>
  </si>
  <si>
    <t>Инклюзия в современном обществе</t>
  </si>
  <si>
    <t xml:space="preserve">Новосибирская Межрегиональная Общественная Организация Инвалидов Общероссийской Общественной Организации Инвалидов — Российского Союза Инвалидов https://professional-nsk.ru/uchebnyye-programmy </t>
  </si>
  <si>
    <t>Программа повышения квалификации специолистов сферы гражданского и патриотическго воспитания</t>
  </si>
  <si>
    <t>Частное учреждение высшего образования Московский университет имени А.С. Грибоедова https://импэ.рф/</t>
  </si>
  <si>
    <t>Курс для организаторов муниципальных форумом НСО</t>
  </si>
  <si>
    <t>Корпоративный университет молодежной работы https://vk.com/feed</t>
  </si>
  <si>
    <t>Основы проектного управления "Грантовые проекты"</t>
  </si>
  <si>
    <t>ГБУ НСО "Агенство поддержки молодежных инициатив" http://apmiprogramm.tilda.ws/</t>
  </si>
  <si>
    <t>Программа Национального Центра Помощи и Российского Университета Спецназа</t>
  </si>
  <si>
    <t xml:space="preserve"> Агентство поддержки молодёжных инициатив  https://vk.com/pro_region </t>
  </si>
  <si>
    <t>"Основы проектного уплавления "Грантовые проекты"</t>
  </si>
  <si>
    <t xml:space="preserve">Карпоротивный университет молодежной работы Нвосибирской области https://vk.com/corporate_university </t>
  </si>
  <si>
    <t>«Особенности работы с подростками и молодежью, находящимися в трудной жизненной ситуации»</t>
  </si>
  <si>
    <t xml:space="preserve">ГБУ НСО «Агентство поддержки молодежных инициатив» https://vk.com/corporate_university?w=wall-193091950_915 </t>
  </si>
  <si>
    <t>Курс для специалистов по работе с молодежью Новосибирской области "Основы проектного уплавления"</t>
  </si>
  <si>
    <t xml:space="preserve">Агентство поддержки молодёжных инициатив  https://vk.com/pro_region </t>
  </si>
  <si>
    <t>Народная дружина "Витязь"</t>
  </si>
  <si>
    <t>Трудовой отряд "Данко"</t>
  </si>
  <si>
    <t>14-18</t>
  </si>
  <si>
    <t xml:space="preserve">ФГБОУ ВО «НГПУ» , Организация работы с молодежью (профиль Воспитательная работа с молодежью), технологическая (проектно-технологическая) пракитика ,2 курс </t>
  </si>
  <si>
    <t>14-35</t>
  </si>
  <si>
    <t>Радость жизни</t>
  </si>
  <si>
    <t>Курс на Восток</t>
  </si>
  <si>
    <t>Городской сетевой проект "Вахта Памяти"</t>
  </si>
  <si>
    <t>Сетевой проект "Защитник Отечества"</t>
  </si>
  <si>
    <t>Археология вокруг нас</t>
  </si>
  <si>
    <t>Русь Изначальная</t>
  </si>
  <si>
    <t>Дорогами родного края</t>
  </si>
  <si>
    <t>Сетевой городской проект "Молодежный ресурсный центр развития ООПН и НД"</t>
  </si>
  <si>
    <t>Сквозь века</t>
  </si>
  <si>
    <t>Северный берег</t>
  </si>
  <si>
    <t>Я здесь живу!</t>
  </si>
  <si>
    <t>Современный рыцарь</t>
  </si>
  <si>
    <t>Твоя вершина</t>
  </si>
  <si>
    <t>Исторический дискуссионный клуб</t>
  </si>
  <si>
    <t>Туристическая семья</t>
  </si>
  <si>
    <t>История женскими руками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</si>
  <si>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</si>
  <si>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</si>
  <si>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</si>
  <si>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</si>
  <si>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</si>
  <si>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</si>
  <si>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</si>
  <si>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</si>
  <si>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</si>
  <si>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</si>
  <si>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</si>
  <si>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</si>
  <si>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</si>
  <si>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</si>
  <si>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</si>
  <si>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</si>
  <si>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</si>
  <si>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01.01.2022-31.12.2022</t>
  </si>
  <si>
    <t>19-30</t>
  </si>
  <si>
    <t>14-30</t>
  </si>
  <si>
    <t xml:space="preserve">14-30 </t>
  </si>
  <si>
    <t>19-35</t>
  </si>
  <si>
    <t xml:space="preserve"> VIII-ой Фестиваль исторической реконструкции и боевого фехтования «Княжий двор».</t>
  </si>
  <si>
    <t>Чемпионат по настольным играм на тему истории ВОВ  «Твой ход»</t>
  </si>
  <si>
    <t>Военно-спортивный фестиваль «В зоне особого внимания: весенний и осенний призыв»</t>
  </si>
  <si>
    <t>Финал городской военно-спортивной игры «Победа-2022»</t>
  </si>
  <si>
    <t>Тур-фест «Осенний марафон»</t>
  </si>
  <si>
    <t>Городские соревнования по стрельбе, посвященые памяти  героя Советского Союза Виктора Георгиевича Уса</t>
  </si>
  <si>
    <t>Городская акция «Георгиевская ленточка»</t>
  </si>
  <si>
    <t>Городская районная акция «Свеча памяти»</t>
  </si>
  <si>
    <t xml:space="preserve">Городская патриотическая акция «Память».  </t>
  </si>
  <si>
    <t>День России</t>
  </si>
  <si>
    <t>Акция «Триколор – наш символ»</t>
  </si>
  <si>
    <t>Цикл экологическая акция по уборке прилегающей акватории и береговой линии в Советском р-не</t>
  </si>
  <si>
    <r>
      <t xml:space="preserve">Мероприятие, посвященное Женскому дню </t>
    </r>
    <r>
      <rPr>
        <sz val="12"/>
        <color rgb="FF000000"/>
        <rFont val="Times New Roman"/>
        <family val="1"/>
        <charset val="204"/>
      </rPr>
      <t>«И пусть всегда в душе царит весна!»</t>
    </r>
  </si>
  <si>
    <t>Профильная смена «Викинги»</t>
  </si>
  <si>
    <t>17-18.06.2022</t>
  </si>
  <si>
    <t>Водно-спортивная база отдела "Дельфин"ул. Русская, 48а</t>
  </si>
  <si>
    <t>29.06.-01.07.2022</t>
  </si>
  <si>
    <t>Профильная смена отдела «Дельфин»</t>
  </si>
  <si>
    <t>06-08.07.2022</t>
  </si>
  <si>
    <t>27-28.08.2022</t>
  </si>
  <si>
    <t>13-18</t>
  </si>
  <si>
    <t>Городское</t>
  </si>
  <si>
    <t>Районное</t>
  </si>
  <si>
    <t>МБУ "ГГПЦ"</t>
  </si>
  <si>
    <t>Степанова В.А.</t>
  </si>
  <si>
    <t>Виктория Анатольевна Степанова</t>
  </si>
  <si>
    <t>630007, город Новосибирск, улица Спартака, 8/6 т.223-41-03 ggpc1@mail.ru</t>
  </si>
  <si>
    <t>п.3</t>
  </si>
  <si>
    <t>п.4</t>
  </si>
  <si>
    <t>14-20 лет Учащиеся школ и СПО</t>
  </si>
  <si>
    <t>0-80+ лет жители и гости города Новосибирска</t>
  </si>
  <si>
    <t xml:space="preserve">14-27 лет </t>
  </si>
  <si>
    <t>14-35 лет, ученики школ, СПС, курсанты НВВКУ, организаторы</t>
  </si>
  <si>
    <t>5-40 лет жители города новосибирска</t>
  </si>
  <si>
    <t>14-35 лет Дружинники, курсанты трудовых отрядов, воспитанники проектов "Вахта Памяти" и "Защитник Отечества", участники клубов военно-патриотической направленности</t>
  </si>
  <si>
    <t>0-80+ лет жители и гости города Новосибирска, студенты СПО воспитанники МБУ "ГГПЦ"</t>
  </si>
  <si>
    <t>0-80+ жители и гости города Новосибирска, студенты СПО</t>
  </si>
  <si>
    <t>14-60+ лет ученики школы, студенты техникума, воспитанники МБУ "ГГПЦ"</t>
  </si>
  <si>
    <t>12-15 лет учащиеся школ Советского района</t>
  </si>
  <si>
    <t>7-80+ лет жители Совесткого района</t>
  </si>
  <si>
    <t>14-19 лет воспитанники отдела "Дельфин"</t>
  </si>
  <si>
    <t>10-80+ жительницы Советского района</t>
  </si>
  <si>
    <t>с 02.08.2022 по 28.08.2022</t>
  </si>
  <si>
    <t xml:space="preserve">с 01.06.2022 по 30.08.2022 </t>
  </si>
  <si>
    <t xml:space="preserve"> МАУ «ГЦПТ», ДЭПО метро,  ДО «Синар»,  Кафе на ул. Связистов, 130, АО «Грильница», ООО «Годовалов».</t>
  </si>
  <si>
    <t>16-27</t>
  </si>
  <si>
    <t>18</t>
  </si>
  <si>
    <t>Ледовая грань</t>
  </si>
  <si>
    <t>22.09.2022-31.12..2022</t>
  </si>
  <si>
    <t>Муниципальное бюджетное учреждение города Новосибирска "Городской  гражданско-патриотический центр"</t>
  </si>
  <si>
    <t>Мэрия города Новосибирска</t>
  </si>
  <si>
    <t>ул.Спартака, 8/6 (офис) пн-пт с 9-30 до 18-00, Отдел "Витязь" ул.Фрунзе, 57а (отдел) пн-пт с 9-30 до 22-00, сб-вс с 11-00 до 22-00, Отдел "Дельфин" ул.Приморская,23/1 (отдел) с 9-30 до 21-00, Отдел туризма и альпинизма ул.Фабричная,2 (отдел) с 10-00 до 22-00, Историко-культурный центр "Твоя истоиия" ул.Некрасова, 82 (отдел) пн-вс с 9-00 до 21-00, Ресурный молодежный центр, ул.Революции,7 (отдел) пн-пт с 9-30 до 18-00.</t>
  </si>
  <si>
    <t xml:space="preserve">                           </t>
  </si>
  <si>
    <t>ул.Спартака, 8/6 (офис) 16 человек, Отдел "Витязь" ул.Фрунзе, 57а (отдел) 13 человек, Отдел "Дельфин" ул.Приморская,23/1 (отдел)12 человек, Отдел туризма и альпинизма ул.Фабричная,2 (отдел) 7 человек, Историко-культурный центр "Твоя истоиия" ул.Некрасова, 82 (отдел) 22 человека, Ресурный молодежный центр, ул.Революции,7 (отдел) 3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</si>
</sst>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Geneva"/>
      <family val="2"/>
    </font>
    <font>
      <sz val="10"/>
      <color rgb="FF000000"/>
      <name val="Genev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40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9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8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5" xfId="0" applyFont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top" wrapText="1"/>
      <protection locked="0"/>
    </xf>
    <xf numFmtId="17" fontId="2" fillId="0" borderId="1" xfId="0" applyNumberFormat="1" applyFont="1" applyBorder="1" applyAlignment="1" applyProtection="1">
      <alignment horizontal="left" vertical="top" wrapText="1"/>
      <protection locked="0"/>
    </xf>
    <xf numFmtId="0" fontId="29" fillId="0" borderId="1" xfId="1" applyBorder="1" applyAlignment="1" applyProtection="1">
      <alignment horizontal="left" vertical="top" wrapText="1"/>
      <protection locked="0"/>
    </xf>
    <xf numFmtId="0" fontId="29" fillId="0" borderId="0" xfId="1"/>
    <xf numFmtId="0" fontId="29" fillId="0" borderId="1" xfId="1" applyBorder="1"/>
    <xf numFmtId="0" fontId="33" fillId="0" borderId="1" xfId="0" applyFont="1" applyBorder="1" applyAlignment="1">
      <alignment horizontal="left" vertical="center" wrapText="1"/>
    </xf>
    <xf numFmtId="0" fontId="29" fillId="0" borderId="1" xfId="1" applyBorder="1" applyAlignment="1">
      <alignment horizontal="left" vertical="top" wrapText="1"/>
    </xf>
    <xf numFmtId="14" fontId="0" fillId="0" borderId="1" xfId="0" applyNumberFormat="1" applyBorder="1"/>
    <xf numFmtId="0" fontId="34" fillId="0" borderId="0" xfId="0" applyFont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9" fillId="2" borderId="1" xfId="1" applyFill="1" applyBorder="1" applyAlignment="1">
      <alignment horizontal="center"/>
    </xf>
    <xf numFmtId="0" fontId="26" fillId="0" borderId="1" xfId="0" applyFont="1" applyBorder="1" applyAlignment="1">
      <alignment vertical="top" wrapText="1"/>
    </xf>
    <xf numFmtId="17" fontId="10" fillId="0" borderId="1" xfId="0" applyNumberFormat="1" applyFont="1" applyBorder="1" applyAlignment="1">
      <alignment vertical="top" wrapText="1"/>
    </xf>
    <xf numFmtId="0" fontId="29" fillId="0" borderId="1" xfId="1" applyBorder="1" applyAlignment="1">
      <alignment vertical="top" wrapText="1"/>
    </xf>
    <xf numFmtId="0" fontId="10" fillId="0" borderId="14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center" wrapText="1"/>
    </xf>
    <xf numFmtId="0" fontId="26" fillId="0" borderId="0" xfId="0" applyFont="1" applyAlignment="1">
      <alignment wrapText="1"/>
    </xf>
    <xf numFmtId="0" fontId="29" fillId="0" borderId="1" xfId="1" applyFill="1" applyBorder="1" applyAlignment="1" applyProtection="1">
      <alignment horizontal="left" vertical="top" wrapText="1"/>
      <protection locked="0"/>
    </xf>
    <xf numFmtId="0" fontId="29" fillId="0" borderId="1" xfId="1" applyBorder="1" applyAlignment="1">
      <alignment horizontal="center" vertical="top" wrapText="1"/>
    </xf>
    <xf numFmtId="14" fontId="10" fillId="0" borderId="14" xfId="0" applyNumberFormat="1" applyFont="1" applyFill="1" applyBorder="1" applyAlignment="1">
      <alignment horizontal="left" vertical="top" wrapText="1"/>
    </xf>
    <xf numFmtId="14" fontId="27" fillId="0" borderId="0" xfId="0" applyNumberFormat="1" applyFont="1"/>
    <xf numFmtId="14" fontId="29" fillId="0" borderId="1" xfId="1" applyNumberFormat="1" applyBorder="1" applyAlignment="1">
      <alignment horizontal="left" vertical="top" wrapText="1"/>
    </xf>
    <xf numFmtId="17" fontId="0" fillId="0" borderId="1" xfId="0" applyNumberFormat="1" applyBorder="1"/>
    <xf numFmtId="0" fontId="32" fillId="0" borderId="1" xfId="1" applyFont="1" applyBorder="1"/>
    <xf numFmtId="0" fontId="29" fillId="0" borderId="1" xfId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Protection="1">
      <protection hidden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4" fontId="2" fillId="0" borderId="1" xfId="0" applyNumberFormat="1" applyFont="1" applyBorder="1" applyAlignment="1" applyProtection="1">
      <alignment horizontal="center" vertical="top" wrapText="1"/>
      <protection locked="0"/>
    </xf>
    <xf numFmtId="4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club176986663?w=wall-176986663_392" TargetMode="External"/><Relationship Id="rId13" Type="http://schemas.openxmlformats.org/officeDocument/2006/relationships/hyperlink" Target="https://nspu.ru/events/detail.php?ID=7434" TargetMode="External"/><Relationship Id="rId18" Type="http://schemas.openxmlformats.org/officeDocument/2006/relationships/hyperlink" Target="https://&#1084;&#1099;&#1074;&#1084;&#1077;&#1089;&#1090;&#1077;.&#1088;&#1092;/" TargetMode="External"/><Relationship Id="rId3" Type="http://schemas.openxmlformats.org/officeDocument/2006/relationships/hyperlink" Target="https://vk.com/zbbar?w=wall-36347700_6209" TargetMode="External"/><Relationship Id="rId7" Type="http://schemas.openxmlformats.org/officeDocument/2006/relationships/hyperlink" Target="https://www.rgo.ru/ru/article/yuriy-senkevich-glavnyy-kinoputeshestvennik-sovetskogo-soyuza" TargetMode="External"/><Relationship Id="rId12" Type="http://schemas.openxmlformats.org/officeDocument/2006/relationships/hyperlink" Target="https://vk.com/parmachallenge" TargetMode="External"/><Relationship Id="rId17" Type="http://schemas.openxmlformats.org/officeDocument/2006/relationships/hyperlink" Target="https://vk.com/event212318028" TargetMode="External"/><Relationship Id="rId2" Type="http://schemas.openxmlformats.org/officeDocument/2006/relationships/hyperlink" Target="https://vk.com/pro_region" TargetMode="External"/><Relationship Id="rId16" Type="http://schemas.openxmlformats.org/officeDocument/2006/relationships/hyperlink" Target="https://nspu.ru/events/detail.php?ID=7425" TargetMode="External"/><Relationship Id="rId1" Type="http://schemas.openxmlformats.org/officeDocument/2006/relationships/hyperlink" Target="https://znso.ru/&#1074;&#1080;&#1082;&#1090;&#1086;&#1088;&#1080;&#1085;&#1072;/31" TargetMode="External"/><Relationship Id="rId6" Type="http://schemas.openxmlformats.org/officeDocument/2006/relationships/hyperlink" Target="https://vk.com/wall-207977983_41" TargetMode="External"/><Relationship Id="rId11" Type="http://schemas.openxmlformats.org/officeDocument/2006/relationships/hyperlink" Target="https://events.webinar.ru/53677137/11641911" TargetMode="External"/><Relationship Id="rId5" Type="http://schemas.openxmlformats.org/officeDocument/2006/relationships/hyperlink" Target="http://gorodskoyportal.ru/tomsk/news/official/78767854/" TargetMode="External"/><Relationship Id="rId15" Type="http://schemas.openxmlformats.org/officeDocument/2006/relationships/hyperlink" Target="https://pushkino.tv/news/sport/175470/" TargetMode="External"/><Relationship Id="rId10" Type="http://schemas.openxmlformats.org/officeDocument/2006/relationships/hyperlink" Target="https://vk.com/danburgfest" TargetMode="External"/><Relationship Id="rId19" Type="http://schemas.openxmlformats.org/officeDocument/2006/relationships/printerSettings" Target="../printerSettings/printerSettings10.bin"/><Relationship Id="rId4" Type="http://schemas.openxmlformats.org/officeDocument/2006/relationships/hyperlink" Target="http://no-tssr.ru/sorevnovanija/polozhenija/2212-sorevnovaniya-po-st-na-gornykh-distantsiyakh-ljod-2022.html" TargetMode="External"/><Relationship Id="rId9" Type="http://schemas.openxmlformats.org/officeDocument/2006/relationships/hyperlink" Target="https://&#1074;&#1086;&#1076;&#1085;&#1099;&#1081;&#1082;&#1074;&#1077;&#1089;&#1090;.&#1088;&#1092;/" TargetMode="External"/><Relationship Id="rId14" Type="http://schemas.openxmlformats.org/officeDocument/2006/relationships/hyperlink" Target="https://vk.com/club187935177?w=wall-187935177_187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feed" TargetMode="External"/><Relationship Id="rId13" Type="http://schemas.openxmlformats.org/officeDocument/2006/relationships/hyperlink" Target="https://vk.com/zentr_nsk?w=wall-59079706_11217" TargetMode="External"/><Relationship Id="rId18" Type="http://schemas.openxmlformats.org/officeDocument/2006/relationships/hyperlink" Target="https://vk.com/zentr_nsk?w=wall-59079706_11217" TargetMode="External"/><Relationship Id="rId26" Type="http://schemas.openxmlformats.org/officeDocument/2006/relationships/hyperlink" Target="http://gorodskoyportal.ru/tomsk/news/official/78767854/" TargetMode="External"/><Relationship Id="rId3" Type="http://schemas.openxmlformats.org/officeDocument/2006/relationships/hyperlink" Target="http://no-tssr.ru/sorevnovanija/polozhenija/2212-sorevnovaniya-po-st-na-gornykh-distantsiyakh-ljod-2022.html" TargetMode="External"/><Relationship Id="rId21" Type="http://schemas.openxmlformats.org/officeDocument/2006/relationships/hyperlink" Target="https://vk.com/zentr_nsk?w=wall-59079706_11281" TargetMode="External"/><Relationship Id="rId34" Type="http://schemas.openxmlformats.org/officeDocument/2006/relationships/hyperlink" Target="https://vk.com/wall169513159_758" TargetMode="External"/><Relationship Id="rId7" Type="http://schemas.openxmlformats.org/officeDocument/2006/relationships/hyperlink" Target="https://moeobrazovanie.ru/publikacii/novosti/104980.html" TargetMode="External"/><Relationship Id="rId12" Type="http://schemas.openxmlformats.org/officeDocument/2006/relationships/hyperlink" Target="https://vk.com/zentr_nsk?w=wall-59079706_11217" TargetMode="External"/><Relationship Id="rId17" Type="http://schemas.openxmlformats.org/officeDocument/2006/relationships/hyperlink" Target="https://vk.com/zentr_nsk?w=wall-59079706_11217" TargetMode="External"/><Relationship Id="rId25" Type="http://schemas.openxmlformats.org/officeDocument/2006/relationships/hyperlink" Target="http://gorodskoyportal.ru/tomsk/news/official/78767854/" TargetMode="External"/><Relationship Id="rId33" Type="http://schemas.openxmlformats.org/officeDocument/2006/relationships/hyperlink" Target="https://buhurtglobal.com/tournament/buhurt-next/" TargetMode="External"/><Relationship Id="rId2" Type="http://schemas.openxmlformats.org/officeDocument/2006/relationships/hyperlink" Target="http://no-tssr.ru/sorevnovanija/polozhenija/2212-sorevnovaniya-po-st-na-gornykh-distantsiyakh-ljod-2022.html" TargetMode="External"/><Relationship Id="rId16" Type="http://schemas.openxmlformats.org/officeDocument/2006/relationships/hyperlink" Target="https://vk.com/zentr_nsk?w=wall-59079706_11217" TargetMode="External"/><Relationship Id="rId20" Type="http://schemas.openxmlformats.org/officeDocument/2006/relationships/hyperlink" Target="https://vk.com/zentr_nsk?w=wall-59079706_11281" TargetMode="External"/><Relationship Id="rId29" Type="http://schemas.openxmlformats.org/officeDocument/2006/relationships/hyperlink" Target="https://vk.com/danburgfest" TargetMode="External"/><Relationship Id="rId1" Type="http://schemas.openxmlformats.org/officeDocument/2006/relationships/hyperlink" Target="http://no-tssr.ru/sorevnovanija/polozhenija/2212-sorevnovaniya-po-st-na-gornykh-distantsiyakh-ljod-2022.html" TargetMode="External"/><Relationship Id="rId6" Type="http://schemas.openxmlformats.org/officeDocument/2006/relationships/hyperlink" Target="https://vk.com/club209199928" TargetMode="External"/><Relationship Id="rId11" Type="http://schemas.openxmlformats.org/officeDocument/2006/relationships/hyperlink" Target="https://vk.com/pereplet_fest" TargetMode="External"/><Relationship Id="rId24" Type="http://schemas.openxmlformats.org/officeDocument/2006/relationships/hyperlink" Target="https://vk.com/wall-207977983_41" TargetMode="External"/><Relationship Id="rId32" Type="http://schemas.openxmlformats.org/officeDocument/2006/relationships/hyperlink" Target="https://vk.com/parmachallenge" TargetMode="External"/><Relationship Id="rId37" Type="http://schemas.openxmlformats.org/officeDocument/2006/relationships/printerSettings" Target="../printerSettings/printerSettings12.bin"/><Relationship Id="rId5" Type="http://schemas.openxmlformats.org/officeDocument/2006/relationships/hyperlink" Target="https://vk.com/club209199928" TargetMode="External"/><Relationship Id="rId15" Type="http://schemas.openxmlformats.org/officeDocument/2006/relationships/hyperlink" Target="https://vk.com/zentr_nsk?w=wall-59079706_11217" TargetMode="External"/><Relationship Id="rId23" Type="http://schemas.openxmlformats.org/officeDocument/2006/relationships/hyperlink" Target="https://vk.com/wall-207977983_41" TargetMode="External"/><Relationship Id="rId28" Type="http://schemas.openxmlformats.org/officeDocument/2006/relationships/hyperlink" Target="https://vk.com/danburgfest" TargetMode="External"/><Relationship Id="rId36" Type="http://schemas.openxmlformats.org/officeDocument/2006/relationships/hyperlink" Target="https://pushkino.tv/news/sport/175470/" TargetMode="External"/><Relationship Id="rId10" Type="http://schemas.openxmlformats.org/officeDocument/2006/relationships/hyperlink" Target="https://vk.com/feed" TargetMode="External"/><Relationship Id="rId19" Type="http://schemas.openxmlformats.org/officeDocument/2006/relationships/hyperlink" Target="https://vk.com/zentr_nsk?w=wall-59079706_11217" TargetMode="External"/><Relationship Id="rId31" Type="http://schemas.openxmlformats.org/officeDocument/2006/relationships/hyperlink" Target="https://vk.com/parmachallenge" TargetMode="External"/><Relationship Id="rId4" Type="http://schemas.openxmlformats.org/officeDocument/2006/relationships/hyperlink" Target="https://vk.com/zbbar?w=wall-36347700_6209" TargetMode="External"/><Relationship Id="rId9" Type="http://schemas.openxmlformats.org/officeDocument/2006/relationships/hyperlink" Target="https://vk.com/feed" TargetMode="External"/><Relationship Id="rId14" Type="http://schemas.openxmlformats.org/officeDocument/2006/relationships/hyperlink" Target="https://vk.com/zentr_nsk?w=wall-59079706_11217" TargetMode="External"/><Relationship Id="rId22" Type="http://schemas.openxmlformats.org/officeDocument/2006/relationships/hyperlink" Target="https://vk.com/zentr_nsk?w=wall-59079706_11281" TargetMode="External"/><Relationship Id="rId27" Type="http://schemas.openxmlformats.org/officeDocument/2006/relationships/hyperlink" Target="https://vk.com/club187935177?w=wall-187935177_1875" TargetMode="External"/><Relationship Id="rId30" Type="http://schemas.openxmlformats.org/officeDocument/2006/relationships/hyperlink" Target="https://vk.com/parmachallenge" TargetMode="External"/><Relationship Id="rId35" Type="http://schemas.openxmlformats.org/officeDocument/2006/relationships/hyperlink" Target="https://vk.com/event212318028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vk.com/fe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29"/>
  <sheetViews>
    <sheetView view="pageBreakPreview" topLeftCell="A4" zoomScaleNormal="100" zoomScaleSheetLayoutView="100" workbookViewId="0">
      <selection activeCell="A6" sqref="A6:B6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299" t="s">
        <v>263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1"/>
    </row>
    <row r="2" spans="1:14" ht="38.25" customHeight="1" x14ac:dyDescent="0.25">
      <c r="A2" s="228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29"/>
    </row>
    <row r="3" spans="1:14" ht="19.5" customHeight="1" x14ac:dyDescent="0.25">
      <c r="A3" s="316" t="s">
        <v>199</v>
      </c>
      <c r="B3" s="317"/>
      <c r="C3" s="317"/>
      <c r="D3" s="317"/>
      <c r="E3" s="317"/>
      <c r="F3" s="90"/>
      <c r="G3" s="90"/>
      <c r="H3" s="90"/>
      <c r="I3" s="90"/>
      <c r="J3" s="90"/>
      <c r="K3" s="90"/>
      <c r="L3" s="302"/>
      <c r="M3" s="302"/>
      <c r="N3" s="303"/>
    </row>
    <row r="4" spans="1:14" ht="15.75" x14ac:dyDescent="0.25">
      <c r="A4" s="230" t="s">
        <v>72</v>
      </c>
      <c r="B4" s="315" t="s">
        <v>569</v>
      </c>
      <c r="C4" s="315"/>
      <c r="D4" s="315"/>
      <c r="E4" s="315"/>
      <c r="F4" s="90"/>
      <c r="G4" s="90"/>
      <c r="H4" s="90"/>
      <c r="I4" s="90"/>
      <c r="J4" s="90"/>
      <c r="K4" s="90"/>
      <c r="L4" s="90"/>
      <c r="M4" s="90"/>
      <c r="N4" s="229"/>
    </row>
    <row r="5" spans="1:14" ht="21.75" customHeight="1" x14ac:dyDescent="0.25">
      <c r="A5" s="320"/>
      <c r="B5" s="315"/>
      <c r="C5" s="315"/>
      <c r="D5" s="315"/>
      <c r="E5" s="315"/>
      <c r="F5" s="90"/>
      <c r="G5" s="90"/>
      <c r="H5" s="90"/>
      <c r="I5" s="90"/>
      <c r="J5" s="90"/>
      <c r="K5" s="90"/>
      <c r="L5" s="90"/>
      <c r="M5" s="90"/>
      <c r="N5" s="229"/>
    </row>
    <row r="6" spans="1:14" ht="30.75" customHeight="1" x14ac:dyDescent="0.25">
      <c r="A6" s="318" t="s">
        <v>570</v>
      </c>
      <c r="B6" s="319"/>
      <c r="C6" s="90"/>
      <c r="D6" s="321"/>
      <c r="E6" s="321"/>
      <c r="F6" s="90"/>
      <c r="G6" s="90"/>
      <c r="H6" s="90"/>
      <c r="I6" s="90"/>
      <c r="J6" s="90"/>
      <c r="K6" s="90"/>
      <c r="L6" s="90"/>
      <c r="M6" s="90"/>
      <c r="N6" s="229"/>
    </row>
    <row r="7" spans="1:14" ht="12.75" customHeight="1" x14ac:dyDescent="0.25">
      <c r="A7" s="322" t="s">
        <v>200</v>
      </c>
      <c r="B7" s="323"/>
      <c r="C7" s="90"/>
      <c r="D7" s="297" t="s">
        <v>201</v>
      </c>
      <c r="E7" s="297"/>
      <c r="F7" s="90"/>
      <c r="G7" s="90"/>
      <c r="H7" s="90"/>
      <c r="I7" s="90"/>
      <c r="J7" s="90"/>
      <c r="K7" s="90"/>
      <c r="L7" s="90"/>
      <c r="M7" s="90"/>
      <c r="N7" s="229"/>
    </row>
    <row r="8" spans="1:14" ht="12.75" customHeight="1" x14ac:dyDescent="0.25">
      <c r="A8" s="231"/>
      <c r="B8" s="298" t="s">
        <v>202</v>
      </c>
      <c r="C8" s="298"/>
      <c r="D8" s="298"/>
      <c r="E8" s="108"/>
      <c r="F8" s="90"/>
      <c r="G8" s="90"/>
      <c r="H8" s="90"/>
      <c r="I8" s="90"/>
      <c r="J8" s="90"/>
      <c r="K8" s="90"/>
      <c r="L8" s="90"/>
      <c r="M8" s="90"/>
      <c r="N8" s="229"/>
    </row>
    <row r="9" spans="1:14" ht="101.25" customHeight="1" x14ac:dyDescent="0.25">
      <c r="A9" s="228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29"/>
    </row>
    <row r="10" spans="1:14" ht="18.75" x14ac:dyDescent="0.3">
      <c r="A10" s="305" t="s">
        <v>93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7"/>
    </row>
    <row r="11" spans="1:14" ht="44.25" customHeight="1" x14ac:dyDescent="0.3">
      <c r="A11" s="308" t="s">
        <v>284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10"/>
    </row>
    <row r="12" spans="1:14" x14ac:dyDescent="0.25">
      <c r="A12" s="311" t="s">
        <v>94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3"/>
    </row>
    <row r="13" spans="1:14" ht="18.75" x14ac:dyDescent="0.3">
      <c r="A13" s="228"/>
      <c r="B13" s="90"/>
      <c r="C13" s="90"/>
      <c r="D13" s="90"/>
      <c r="E13" s="232" t="s">
        <v>95</v>
      </c>
      <c r="F13" s="304">
        <v>2022</v>
      </c>
      <c r="G13" s="304"/>
      <c r="H13" s="314" t="s">
        <v>96</v>
      </c>
      <c r="I13" s="314"/>
      <c r="J13" s="314"/>
      <c r="K13" s="90"/>
      <c r="L13" s="90"/>
      <c r="M13" s="90"/>
      <c r="N13" s="229"/>
    </row>
    <row r="14" spans="1:14" x14ac:dyDescent="0.25">
      <c r="A14" s="228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29"/>
    </row>
    <row r="15" spans="1:14" x14ac:dyDescent="0.25">
      <c r="A15" s="228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29"/>
    </row>
    <row r="16" spans="1:14" x14ac:dyDescent="0.25">
      <c r="A16" s="228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29"/>
    </row>
    <row r="17" spans="1:14" x14ac:dyDescent="0.25">
      <c r="A17" s="228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29"/>
    </row>
    <row r="18" spans="1:14" x14ac:dyDescent="0.25">
      <c r="A18" s="22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29"/>
    </row>
    <row r="19" spans="1:14" x14ac:dyDescent="0.25">
      <c r="A19" s="228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29"/>
    </row>
    <row r="20" spans="1:14" x14ac:dyDescent="0.25">
      <c r="A20" s="228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29"/>
    </row>
    <row r="21" spans="1:14" x14ac:dyDescent="0.25">
      <c r="A21" s="228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29"/>
    </row>
    <row r="22" spans="1:14" x14ac:dyDescent="0.25">
      <c r="A22" s="22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29"/>
    </row>
    <row r="23" spans="1:14" ht="18.75" x14ac:dyDescent="0.25">
      <c r="A23" s="294" t="s">
        <v>188</v>
      </c>
      <c r="B23" s="295"/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6"/>
    </row>
    <row r="24" spans="1:14" x14ac:dyDescent="0.25">
      <c r="A24" s="228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29"/>
    </row>
    <row r="25" spans="1:14" x14ac:dyDescent="0.25">
      <c r="A25" s="228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29"/>
    </row>
    <row r="26" spans="1:14" x14ac:dyDescent="0.25">
      <c r="A26" s="22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29"/>
    </row>
    <row r="27" spans="1:14" x14ac:dyDescent="0.25">
      <c r="A27" s="228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29"/>
    </row>
    <row r="28" spans="1:14" x14ac:dyDescent="0.25">
      <c r="A28" s="228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29"/>
    </row>
    <row r="29" spans="1:14" x14ac:dyDescent="0.2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5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0"/>
  <sheetViews>
    <sheetView view="pageBreakPreview" topLeftCell="A61" zoomScale="86" zoomScaleNormal="100" zoomScaleSheetLayoutView="86" workbookViewId="0">
      <selection activeCell="B63" sqref="B63:F68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67" t="s">
        <v>240</v>
      </c>
      <c r="B1" s="367"/>
      <c r="C1" s="367"/>
      <c r="D1" s="367"/>
      <c r="E1" s="367"/>
      <c r="F1" s="367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44" t="s">
        <v>259</v>
      </c>
      <c r="E2" s="151" t="s">
        <v>246</v>
      </c>
      <c r="F2" s="150" t="s">
        <v>260</v>
      </c>
    </row>
    <row r="3" spans="1:6" ht="18.75" x14ac:dyDescent="0.25">
      <c r="A3" s="138"/>
      <c r="B3" s="139" t="s">
        <v>218</v>
      </c>
      <c r="C3" s="138"/>
      <c r="D3" s="163"/>
      <c r="E3" s="163"/>
      <c r="F3" s="138"/>
    </row>
    <row r="4" spans="1:6" ht="18.75" x14ac:dyDescent="0.3">
      <c r="A4" s="140"/>
      <c r="B4" s="136" t="s">
        <v>55</v>
      </c>
      <c r="C4" s="137"/>
      <c r="D4" s="137"/>
      <c r="E4" s="137"/>
      <c r="F4" s="137"/>
    </row>
    <row r="5" spans="1:6" ht="37.5" x14ac:dyDescent="0.25">
      <c r="A5" s="96">
        <v>1</v>
      </c>
      <c r="B5" s="67" t="s">
        <v>289</v>
      </c>
      <c r="C5" s="253" t="s">
        <v>290</v>
      </c>
      <c r="D5" s="67" t="s">
        <v>291</v>
      </c>
      <c r="E5" s="254" t="s">
        <v>292</v>
      </c>
      <c r="F5" s="67" t="s">
        <v>293</v>
      </c>
    </row>
    <row r="6" spans="1:6" ht="47.25" x14ac:dyDescent="0.25">
      <c r="A6" s="96">
        <v>2</v>
      </c>
      <c r="B6" s="153" t="s">
        <v>294</v>
      </c>
      <c r="C6" s="160" t="s">
        <v>295</v>
      </c>
      <c r="D6" s="153" t="s">
        <v>296</v>
      </c>
      <c r="E6" s="153" t="s">
        <v>297</v>
      </c>
      <c r="F6" s="153" t="s">
        <v>298</v>
      </c>
    </row>
    <row r="7" spans="1:6" ht="18.75" x14ac:dyDescent="0.25">
      <c r="A7" s="96">
        <v>3</v>
      </c>
      <c r="B7" t="s">
        <v>299</v>
      </c>
      <c r="C7" t="s">
        <v>300</v>
      </c>
      <c r="D7" t="s">
        <v>296</v>
      </c>
      <c r="E7" s="255" t="s">
        <v>301</v>
      </c>
      <c r="F7" t="s">
        <v>293</v>
      </c>
    </row>
    <row r="8" spans="1:6" ht="18.75" x14ac:dyDescent="0.25">
      <c r="A8" s="96">
        <v>4</v>
      </c>
      <c r="B8" s="67"/>
      <c r="C8" s="67"/>
      <c r="D8" s="67"/>
      <c r="E8" s="67"/>
      <c r="F8" s="67"/>
    </row>
    <row r="9" spans="1:6" ht="18.75" x14ac:dyDescent="0.25">
      <c r="A9" s="96">
        <v>5</v>
      </c>
      <c r="B9" s="67"/>
      <c r="C9" s="67"/>
      <c r="D9" s="67"/>
      <c r="E9" s="67"/>
      <c r="F9" s="67"/>
    </row>
    <row r="10" spans="1:6" ht="23.25" customHeight="1" x14ac:dyDescent="0.3">
      <c r="A10" s="140"/>
      <c r="B10" s="136" t="s">
        <v>220</v>
      </c>
      <c r="C10" s="137"/>
      <c r="D10" s="137"/>
      <c r="E10" s="137"/>
      <c r="F10" s="137"/>
    </row>
    <row r="11" spans="1:6" ht="18.75" x14ac:dyDescent="0.25">
      <c r="A11" s="96">
        <v>1</v>
      </c>
      <c r="B11" s="56" t="s">
        <v>302</v>
      </c>
      <c r="C11" s="56" t="s">
        <v>303</v>
      </c>
      <c r="D11" s="56" t="s">
        <v>304</v>
      </c>
      <c r="E11" s="256" t="s">
        <v>305</v>
      </c>
      <c r="F11" s="56" t="s">
        <v>293</v>
      </c>
    </row>
    <row r="12" spans="1:6" ht="18.75" x14ac:dyDescent="0.25">
      <c r="A12" s="96">
        <v>2</v>
      </c>
      <c r="B12" t="s">
        <v>306</v>
      </c>
      <c r="C12" t="s">
        <v>307</v>
      </c>
      <c r="D12" t="s">
        <v>308</v>
      </c>
      <c r="E12" s="255" t="s">
        <v>309</v>
      </c>
      <c r="F12" t="s">
        <v>293</v>
      </c>
    </row>
    <row r="13" spans="1:6" ht="18.75" x14ac:dyDescent="0.25">
      <c r="A13" s="96">
        <v>3</v>
      </c>
      <c r="B13" s="56"/>
      <c r="C13" s="56"/>
      <c r="D13" s="56"/>
      <c r="E13" s="56"/>
      <c r="F13" s="56"/>
    </row>
    <row r="14" spans="1:6" ht="18.75" x14ac:dyDescent="0.25">
      <c r="A14" s="96">
        <v>4</v>
      </c>
      <c r="B14" s="56"/>
      <c r="C14" s="56"/>
      <c r="D14" s="56"/>
      <c r="E14" s="56"/>
      <c r="F14" s="56"/>
    </row>
    <row r="15" spans="1:6" ht="18.75" x14ac:dyDescent="0.25">
      <c r="A15" s="96">
        <v>5</v>
      </c>
      <c r="B15" s="56"/>
      <c r="C15" s="56"/>
      <c r="D15" s="56"/>
      <c r="E15" s="56"/>
      <c r="F15" s="56"/>
    </row>
    <row r="16" spans="1:6" ht="18.75" x14ac:dyDescent="0.3">
      <c r="A16" s="140"/>
      <c r="B16" s="136" t="s">
        <v>65</v>
      </c>
      <c r="C16" s="137"/>
      <c r="D16" s="137"/>
      <c r="E16" s="137"/>
      <c r="F16" s="137"/>
    </row>
    <row r="17" spans="1:6" ht="31.5" x14ac:dyDescent="0.25">
      <c r="A17" s="96">
        <v>1</v>
      </c>
      <c r="B17" s="153" t="s">
        <v>310</v>
      </c>
      <c r="C17" s="153" t="s">
        <v>311</v>
      </c>
      <c r="D17" s="153" t="s">
        <v>312</v>
      </c>
      <c r="E17" s="255" t="s">
        <v>313</v>
      </c>
      <c r="F17" s="67" t="s">
        <v>293</v>
      </c>
    </row>
    <row r="18" spans="1:6" ht="18.75" x14ac:dyDescent="0.25">
      <c r="A18" s="96">
        <v>2</v>
      </c>
      <c r="B18" s="56"/>
      <c r="C18" s="56"/>
      <c r="D18" s="56"/>
      <c r="E18" s="56"/>
      <c r="F18" s="56"/>
    </row>
    <row r="19" spans="1:6" ht="37.5" x14ac:dyDescent="0.3">
      <c r="A19" s="140"/>
      <c r="B19" s="142" t="s">
        <v>180</v>
      </c>
      <c r="C19" s="137"/>
      <c r="D19" s="137"/>
      <c r="E19" s="137"/>
      <c r="F19" s="137"/>
    </row>
    <row r="20" spans="1:6" ht="18.75" x14ac:dyDescent="0.25">
      <c r="A20" s="159">
        <v>1</v>
      </c>
      <c r="B20" s="56"/>
      <c r="C20" s="56"/>
      <c r="D20" s="56"/>
      <c r="E20" s="56"/>
      <c r="F20" s="56"/>
    </row>
    <row r="21" spans="1:6" ht="18.75" x14ac:dyDescent="0.25">
      <c r="A21" s="163"/>
      <c r="B21" s="139" t="s">
        <v>217</v>
      </c>
      <c r="C21" s="203"/>
      <c r="D21" s="203"/>
      <c r="E21" s="203"/>
      <c r="F21" s="203"/>
    </row>
    <row r="22" spans="1:6" ht="18.75" x14ac:dyDescent="0.3">
      <c r="A22" s="140"/>
      <c r="B22" s="136" t="s">
        <v>221</v>
      </c>
      <c r="C22" s="202"/>
      <c r="D22" s="137"/>
      <c r="E22" s="137"/>
      <c r="F22" s="137"/>
    </row>
    <row r="23" spans="1:6" ht="19.5" x14ac:dyDescent="0.25">
      <c r="A23" s="96">
        <v>1</v>
      </c>
      <c r="B23" s="257" t="s">
        <v>314</v>
      </c>
      <c r="C23" s="157" t="s">
        <v>315</v>
      </c>
      <c r="D23" s="153" t="s">
        <v>316</v>
      </c>
      <c r="E23" s="258" t="s">
        <v>317</v>
      </c>
      <c r="F23" s="56" t="s">
        <v>318</v>
      </c>
    </row>
    <row r="24" spans="1:6" ht="18.75" x14ac:dyDescent="0.25">
      <c r="A24" s="96">
        <v>2</v>
      </c>
      <c r="B24" s="56" t="s">
        <v>319</v>
      </c>
      <c r="C24" s="56" t="s">
        <v>320</v>
      </c>
      <c r="D24" s="56" t="s">
        <v>321</v>
      </c>
      <c r="E24" s="256" t="s">
        <v>322</v>
      </c>
      <c r="F24" s="56" t="s">
        <v>293</v>
      </c>
    </row>
    <row r="25" spans="1:6" ht="18.75" x14ac:dyDescent="0.25">
      <c r="A25" s="96">
        <v>3</v>
      </c>
      <c r="B25" s="56" t="s">
        <v>323</v>
      </c>
      <c r="C25" s="259">
        <v>44723</v>
      </c>
      <c r="D25" s="56" t="s">
        <v>188</v>
      </c>
      <c r="E25" s="256" t="s">
        <v>324</v>
      </c>
      <c r="F25" s="56" t="s">
        <v>325</v>
      </c>
    </row>
    <row r="26" spans="1:6" ht="18.75" x14ac:dyDescent="0.25">
      <c r="A26" s="96">
        <v>4</v>
      </c>
      <c r="B26" s="56"/>
      <c r="C26" s="56"/>
      <c r="D26" s="56"/>
      <c r="E26" s="56"/>
      <c r="F26" s="56"/>
    </row>
    <row r="27" spans="1:6" ht="18.75" x14ac:dyDescent="0.25">
      <c r="A27" s="96">
        <v>5</v>
      </c>
      <c r="B27" s="67"/>
      <c r="C27" s="155"/>
      <c r="D27" s="156"/>
      <c r="E27" s="156"/>
      <c r="F27" s="156"/>
    </row>
    <row r="28" spans="1:6" ht="18.75" x14ac:dyDescent="0.3">
      <c r="A28" s="164"/>
      <c r="B28" s="136" t="s">
        <v>220</v>
      </c>
      <c r="C28" s="137"/>
      <c r="D28" s="137"/>
      <c r="E28" s="137"/>
      <c r="F28" s="137"/>
    </row>
    <row r="29" spans="1:6" ht="18.75" x14ac:dyDescent="0.25">
      <c r="A29" s="96">
        <v>1</v>
      </c>
      <c r="B29" s="56" t="s">
        <v>326</v>
      </c>
      <c r="C29" s="259">
        <v>44641</v>
      </c>
      <c r="D29" s="56" t="s">
        <v>291</v>
      </c>
      <c r="E29" s="256" t="s">
        <v>327</v>
      </c>
      <c r="F29" s="56" t="s">
        <v>293</v>
      </c>
    </row>
    <row r="30" spans="1:6" ht="18.75" x14ac:dyDescent="0.25">
      <c r="A30" s="96">
        <v>2</v>
      </c>
      <c r="B30" s="56" t="s">
        <v>328</v>
      </c>
      <c r="C30" s="259">
        <v>44706</v>
      </c>
      <c r="D30" s="56" t="s">
        <v>329</v>
      </c>
      <c r="E30" s="256" t="s">
        <v>330</v>
      </c>
      <c r="F30" s="56" t="s">
        <v>293</v>
      </c>
    </row>
    <row r="31" spans="1:6" ht="18.75" x14ac:dyDescent="0.25">
      <c r="A31" s="96">
        <v>3</v>
      </c>
      <c r="B31" s="56"/>
      <c r="C31" s="56"/>
      <c r="D31" s="56"/>
      <c r="E31" s="56"/>
      <c r="F31" s="56"/>
    </row>
    <row r="32" spans="1:6" ht="18.75" x14ac:dyDescent="0.25">
      <c r="A32" s="96">
        <v>4</v>
      </c>
      <c r="B32" s="56"/>
      <c r="C32" s="56"/>
      <c r="D32" s="56"/>
      <c r="E32" s="56"/>
      <c r="F32" s="56"/>
    </row>
    <row r="33" spans="1:6" ht="18.75" x14ac:dyDescent="0.3">
      <c r="A33" s="165"/>
      <c r="B33" s="136" t="s">
        <v>65</v>
      </c>
      <c r="C33" s="137"/>
      <c r="D33" s="137"/>
      <c r="E33" s="137"/>
      <c r="F33" s="137"/>
    </row>
    <row r="34" spans="1:6" ht="18.75" x14ac:dyDescent="0.25">
      <c r="A34" s="96">
        <v>1</v>
      </c>
      <c r="B34" s="56"/>
      <c r="C34" s="56"/>
      <c r="D34" s="56"/>
      <c r="E34" s="56"/>
      <c r="F34" s="56"/>
    </row>
    <row r="35" spans="1:6" ht="18.75" x14ac:dyDescent="0.25">
      <c r="A35" s="96">
        <v>2</v>
      </c>
      <c r="B35" s="56"/>
      <c r="C35" s="56"/>
      <c r="D35" s="56"/>
      <c r="E35" s="56"/>
      <c r="F35" s="56"/>
    </row>
    <row r="36" spans="1:6" ht="18.75" customHeight="1" x14ac:dyDescent="0.3">
      <c r="A36" s="140"/>
      <c r="B36" s="142" t="s">
        <v>180</v>
      </c>
      <c r="C36" s="137"/>
      <c r="D36" s="137"/>
      <c r="E36" s="137"/>
      <c r="F36" s="137"/>
    </row>
    <row r="37" spans="1:6" ht="24" customHeight="1" x14ac:dyDescent="0.25">
      <c r="A37" s="96">
        <v>1</v>
      </c>
      <c r="B37" s="67"/>
      <c r="C37" s="67"/>
      <c r="D37" s="67"/>
      <c r="E37" s="67"/>
      <c r="F37" s="67"/>
    </row>
    <row r="38" spans="1:6" ht="21" customHeight="1" x14ac:dyDescent="0.25">
      <c r="A38" s="96">
        <v>2</v>
      </c>
      <c r="B38" s="67"/>
      <c r="C38" s="67"/>
      <c r="D38" s="67"/>
      <c r="E38" s="67"/>
      <c r="F38" s="67"/>
    </row>
    <row r="39" spans="1:6" ht="18.75" customHeight="1" x14ac:dyDescent="0.25">
      <c r="A39" s="163"/>
      <c r="B39" s="139" t="s">
        <v>219</v>
      </c>
      <c r="C39" s="203"/>
      <c r="D39" s="203"/>
      <c r="E39" s="203"/>
      <c r="F39" s="203"/>
    </row>
    <row r="40" spans="1:6" ht="19.5" customHeight="1" x14ac:dyDescent="0.3">
      <c r="A40" s="140"/>
      <c r="B40" s="136" t="s">
        <v>221</v>
      </c>
      <c r="C40" s="137"/>
      <c r="D40" s="137"/>
      <c r="E40" s="137"/>
      <c r="F40" s="137"/>
    </row>
    <row r="41" spans="1:6" ht="18.75" x14ac:dyDescent="0.25">
      <c r="A41" s="96">
        <v>1</v>
      </c>
      <c r="B41" s="56" t="s">
        <v>331</v>
      </c>
      <c r="C41" s="56" t="s">
        <v>332</v>
      </c>
      <c r="D41" s="56" t="s">
        <v>291</v>
      </c>
      <c r="E41" s="256" t="s">
        <v>333</v>
      </c>
      <c r="F41" s="56" t="s">
        <v>293</v>
      </c>
    </row>
    <row r="42" spans="1:6" ht="18" customHeight="1" x14ac:dyDescent="0.25">
      <c r="A42" s="96">
        <v>2</v>
      </c>
      <c r="B42" s="153" t="s">
        <v>334</v>
      </c>
      <c r="C42" s="157" t="s">
        <v>335</v>
      </c>
      <c r="D42" s="153" t="s">
        <v>336</v>
      </c>
      <c r="E42" s="258" t="s">
        <v>337</v>
      </c>
      <c r="F42" s="56" t="s">
        <v>293</v>
      </c>
    </row>
    <row r="43" spans="1:6" ht="20.25" customHeight="1" x14ac:dyDescent="0.25">
      <c r="A43" s="96">
        <v>3</v>
      </c>
      <c r="B43" s="56" t="s">
        <v>338</v>
      </c>
      <c r="C43" s="259">
        <v>44771</v>
      </c>
      <c r="D43" s="56" t="s">
        <v>291</v>
      </c>
      <c r="E43" s="256" t="s">
        <v>339</v>
      </c>
      <c r="F43" s="56" t="s">
        <v>293</v>
      </c>
    </row>
    <row r="44" spans="1:6" ht="20.25" customHeight="1" x14ac:dyDescent="0.25">
      <c r="A44" s="96">
        <v>4</v>
      </c>
      <c r="B44" s="56" t="s">
        <v>340</v>
      </c>
      <c r="C44" s="56" t="s">
        <v>341</v>
      </c>
      <c r="D44" s="56" t="s">
        <v>342</v>
      </c>
      <c r="E44" s="256" t="s">
        <v>343</v>
      </c>
      <c r="F44" s="56" t="s">
        <v>293</v>
      </c>
    </row>
    <row r="45" spans="1:6" ht="21" customHeight="1" x14ac:dyDescent="0.25">
      <c r="A45" s="96">
        <v>5</v>
      </c>
      <c r="B45" s="67"/>
      <c r="C45" s="67"/>
      <c r="D45" s="67"/>
      <c r="E45" s="67"/>
      <c r="F45" s="67"/>
    </row>
    <row r="46" spans="1:6" ht="18.75" x14ac:dyDescent="0.3">
      <c r="A46" s="140"/>
      <c r="B46" s="136" t="s">
        <v>220</v>
      </c>
      <c r="C46" s="137"/>
      <c r="D46" s="137"/>
      <c r="E46" s="137"/>
      <c r="F46" s="137"/>
    </row>
    <row r="47" spans="1:6" ht="18.75" x14ac:dyDescent="0.3">
      <c r="A47" s="96">
        <v>1</v>
      </c>
      <c r="B47" s="260" t="s">
        <v>344</v>
      </c>
      <c r="C47" s="261" t="s">
        <v>345</v>
      </c>
      <c r="D47" s="262" t="s">
        <v>346</v>
      </c>
      <c r="E47" s="263" t="s">
        <v>347</v>
      </c>
      <c r="F47" s="262" t="s">
        <v>348</v>
      </c>
    </row>
    <row r="48" spans="1:6" ht="22.5" customHeight="1" x14ac:dyDescent="0.25">
      <c r="A48" s="96">
        <v>2</v>
      </c>
      <c r="B48" s="56" t="s">
        <v>349</v>
      </c>
      <c r="C48" s="259" t="s">
        <v>350</v>
      </c>
      <c r="D48" s="56" t="s">
        <v>351</v>
      </c>
      <c r="E48" s="256" t="s">
        <v>352</v>
      </c>
      <c r="F48" s="56" t="s">
        <v>353</v>
      </c>
    </row>
    <row r="49" spans="1:6" ht="17.25" customHeight="1" x14ac:dyDescent="0.25">
      <c r="A49" s="96">
        <v>3</v>
      </c>
      <c r="B49" s="56" t="s">
        <v>354</v>
      </c>
      <c r="C49" s="259" t="s">
        <v>355</v>
      </c>
      <c r="D49" s="56" t="s">
        <v>356</v>
      </c>
      <c r="E49" s="256" t="s">
        <v>357</v>
      </c>
      <c r="F49" s="56" t="s">
        <v>325</v>
      </c>
    </row>
    <row r="50" spans="1:6" ht="18.75" x14ac:dyDescent="0.25">
      <c r="A50" s="96">
        <v>4</v>
      </c>
      <c r="B50" s="56"/>
      <c r="C50" s="56"/>
      <c r="D50" s="56"/>
      <c r="E50" s="56"/>
      <c r="F50" s="56"/>
    </row>
    <row r="51" spans="1:6" ht="18.75" x14ac:dyDescent="0.25">
      <c r="A51" s="96">
        <v>5</v>
      </c>
      <c r="B51" s="56"/>
      <c r="C51" s="56"/>
      <c r="D51" s="56"/>
      <c r="E51" s="56"/>
      <c r="F51" s="56"/>
    </row>
    <row r="52" spans="1:6" ht="18.75" x14ac:dyDescent="0.3">
      <c r="A52" s="140"/>
      <c r="B52" s="136" t="s">
        <v>65</v>
      </c>
      <c r="C52" s="137"/>
      <c r="D52" s="204"/>
      <c r="E52" s="204"/>
      <c r="F52" s="137"/>
    </row>
    <row r="53" spans="1:6" ht="18.75" x14ac:dyDescent="0.25">
      <c r="A53" s="159">
        <v>1</v>
      </c>
      <c r="B53" s="56"/>
      <c r="C53" s="56"/>
      <c r="D53" s="56"/>
      <c r="E53" s="56"/>
      <c r="F53" s="56"/>
    </row>
    <row r="54" spans="1:6" ht="18.75" x14ac:dyDescent="0.25">
      <c r="A54" s="159">
        <v>2</v>
      </c>
      <c r="B54" s="56"/>
      <c r="C54" s="56"/>
      <c r="D54" s="56"/>
      <c r="E54" s="56"/>
      <c r="F54" s="56"/>
    </row>
    <row r="55" spans="1:6" ht="37.5" x14ac:dyDescent="0.3">
      <c r="A55" s="165"/>
      <c r="B55" s="142" t="s">
        <v>180</v>
      </c>
      <c r="C55" s="137"/>
      <c r="D55" s="137"/>
      <c r="E55" s="137"/>
      <c r="F55" s="137"/>
    </row>
    <row r="56" spans="1:6" ht="18.75" x14ac:dyDescent="0.3">
      <c r="A56" s="159">
        <v>1</v>
      </c>
      <c r="B56" s="57"/>
      <c r="C56" s="141"/>
      <c r="D56" s="141"/>
      <c r="E56" s="141"/>
      <c r="F56" s="141"/>
    </row>
    <row r="57" spans="1:6" ht="18.75" x14ac:dyDescent="0.3">
      <c r="A57" s="159">
        <v>2</v>
      </c>
      <c r="B57" s="57"/>
      <c r="C57" s="141"/>
      <c r="D57" s="141"/>
      <c r="E57" s="141"/>
      <c r="F57" s="141"/>
    </row>
    <row r="58" spans="1:6" ht="18.75" x14ac:dyDescent="0.25">
      <c r="A58" s="163"/>
      <c r="B58" s="139" t="s">
        <v>215</v>
      </c>
      <c r="C58" s="139"/>
      <c r="D58" s="139"/>
      <c r="E58" s="139"/>
      <c r="F58" s="139"/>
    </row>
    <row r="59" spans="1:6" ht="18.75" x14ac:dyDescent="0.3">
      <c r="A59" s="140"/>
      <c r="B59" s="136" t="s">
        <v>221</v>
      </c>
      <c r="C59" s="137"/>
      <c r="D59" s="137"/>
      <c r="E59" s="137"/>
      <c r="F59" s="137"/>
    </row>
    <row r="60" spans="1:6" ht="37.5" x14ac:dyDescent="0.25">
      <c r="A60" s="96">
        <v>1</v>
      </c>
      <c r="B60" s="67" t="s">
        <v>358</v>
      </c>
      <c r="C60" s="157" t="s">
        <v>359</v>
      </c>
      <c r="D60" s="153" t="s">
        <v>360</v>
      </c>
      <c r="E60" s="258" t="s">
        <v>361</v>
      </c>
      <c r="F60" s="67" t="s">
        <v>293</v>
      </c>
    </row>
    <row r="61" spans="1:6" ht="18.75" x14ac:dyDescent="0.25">
      <c r="A61" s="96">
        <v>2</v>
      </c>
      <c r="B61" s="67"/>
      <c r="C61" s="67"/>
      <c r="D61" s="67"/>
      <c r="E61" s="67"/>
      <c r="F61" s="67"/>
    </row>
    <row r="62" spans="1:6" ht="18.75" x14ac:dyDescent="0.3">
      <c r="A62" s="140"/>
      <c r="B62" s="136" t="s">
        <v>220</v>
      </c>
      <c r="C62" s="137"/>
      <c r="D62" s="137"/>
      <c r="E62" s="137"/>
      <c r="F62" s="137"/>
    </row>
    <row r="63" spans="1:6" ht="18.75" x14ac:dyDescent="0.25">
      <c r="A63" s="96">
        <v>1</v>
      </c>
      <c r="B63" t="s">
        <v>362</v>
      </c>
      <c r="C63" t="s">
        <v>363</v>
      </c>
      <c r="D63" t="s">
        <v>188</v>
      </c>
      <c r="E63" t="s">
        <v>364</v>
      </c>
      <c r="F63" t="s">
        <v>293</v>
      </c>
    </row>
    <row r="64" spans="1:6" ht="31.5" x14ac:dyDescent="0.25">
      <c r="A64" s="96">
        <v>2</v>
      </c>
      <c r="B64" s="264" t="s">
        <v>365</v>
      </c>
      <c r="C64" s="158" t="s">
        <v>366</v>
      </c>
      <c r="D64" s="158" t="s">
        <v>188</v>
      </c>
      <c r="E64" s="158" t="s">
        <v>367</v>
      </c>
      <c r="F64" s="56" t="s">
        <v>293</v>
      </c>
    </row>
    <row r="65" spans="1:6" ht="20.25" customHeight="1" x14ac:dyDescent="0.25">
      <c r="A65" s="96">
        <v>3</v>
      </c>
      <c r="B65" s="56" t="s">
        <v>368</v>
      </c>
      <c r="C65" s="56" t="s">
        <v>369</v>
      </c>
      <c r="D65" s="56" t="s">
        <v>188</v>
      </c>
      <c r="E65" s="56" t="s">
        <v>370</v>
      </c>
      <c r="F65" s="56" t="s">
        <v>293</v>
      </c>
    </row>
    <row r="66" spans="1:6" ht="20.25" customHeight="1" x14ac:dyDescent="0.25">
      <c r="A66" s="96">
        <v>4</v>
      </c>
      <c r="B66" s="56" t="s">
        <v>371</v>
      </c>
      <c r="C66" s="56" t="s">
        <v>372</v>
      </c>
      <c r="D66" s="56" t="s">
        <v>188</v>
      </c>
      <c r="E66" s="256" t="s">
        <v>373</v>
      </c>
      <c r="F66" s="56" t="s">
        <v>374</v>
      </c>
    </row>
    <row r="67" spans="1:6" ht="20.25" customHeight="1" x14ac:dyDescent="0.25">
      <c r="A67" s="96">
        <v>5</v>
      </c>
      <c r="B67" s="158" t="s">
        <v>375</v>
      </c>
      <c r="C67" s="265" t="s">
        <v>376</v>
      </c>
      <c r="D67" s="158" t="s">
        <v>188</v>
      </c>
      <c r="E67" s="266" t="s">
        <v>377</v>
      </c>
      <c r="F67" s="56" t="s">
        <v>293</v>
      </c>
    </row>
    <row r="68" spans="1:6" ht="18.75" x14ac:dyDescent="0.25">
      <c r="A68" s="96">
        <v>6</v>
      </c>
      <c r="B68" s="56" t="s">
        <v>378</v>
      </c>
      <c r="C68" s="56" t="s">
        <v>379</v>
      </c>
      <c r="D68" s="56" t="s">
        <v>291</v>
      </c>
      <c r="E68" s="256" t="s">
        <v>380</v>
      </c>
      <c r="F68" s="56" t="s">
        <v>381</v>
      </c>
    </row>
    <row r="69" spans="1:6" ht="18.75" x14ac:dyDescent="0.25">
      <c r="A69" s="96">
        <v>7</v>
      </c>
      <c r="B69" s="56"/>
      <c r="C69" s="56"/>
      <c r="D69" s="56"/>
      <c r="E69" s="56"/>
      <c r="F69" s="56"/>
    </row>
    <row r="70" spans="1:6" ht="18.75" x14ac:dyDescent="0.25">
      <c r="A70" s="96">
        <v>8</v>
      </c>
      <c r="B70" s="56"/>
      <c r="C70" s="56"/>
      <c r="D70" s="56"/>
      <c r="E70" s="56"/>
      <c r="F70" s="56"/>
    </row>
    <row r="71" spans="1:6" ht="18.75" x14ac:dyDescent="0.25">
      <c r="A71" s="140"/>
      <c r="B71" s="135" t="s">
        <v>65</v>
      </c>
      <c r="C71" s="205"/>
      <c r="D71" s="205"/>
      <c r="E71" s="205"/>
      <c r="F71" s="205"/>
    </row>
    <row r="72" spans="1:6" ht="18.75" x14ac:dyDescent="0.25">
      <c r="A72" s="159">
        <v>1</v>
      </c>
      <c r="B72" s="56"/>
      <c r="C72" s="56"/>
      <c r="D72" s="56"/>
      <c r="E72" s="56"/>
      <c r="F72" s="56"/>
    </row>
    <row r="73" spans="1:6" ht="18.75" x14ac:dyDescent="0.25">
      <c r="A73" s="159">
        <v>2</v>
      </c>
      <c r="B73" s="56"/>
      <c r="C73" s="56"/>
      <c r="D73" s="56"/>
      <c r="E73" s="56"/>
      <c r="F73" s="56"/>
    </row>
    <row r="74" spans="1:6" ht="18.75" x14ac:dyDescent="0.25">
      <c r="A74" s="159">
        <v>3</v>
      </c>
      <c r="B74" s="56"/>
      <c r="C74" s="56"/>
      <c r="D74" s="56"/>
      <c r="E74" s="56"/>
      <c r="F74" s="56"/>
    </row>
    <row r="75" spans="1:6" ht="18.75" x14ac:dyDescent="0.25">
      <c r="A75" s="159">
        <v>4</v>
      </c>
      <c r="B75" s="56"/>
      <c r="C75" s="56"/>
      <c r="D75" s="56"/>
      <c r="E75" s="56"/>
      <c r="F75" s="56"/>
    </row>
    <row r="76" spans="1:6" ht="18.75" x14ac:dyDescent="0.3">
      <c r="A76" s="159">
        <v>5</v>
      </c>
      <c r="B76" s="57"/>
      <c r="C76" s="141"/>
      <c r="D76" s="141"/>
      <c r="E76" s="141"/>
      <c r="F76" s="141"/>
    </row>
    <row r="77" spans="1:6" ht="19.5" customHeight="1" x14ac:dyDescent="0.3">
      <c r="A77" s="140"/>
      <c r="B77" s="142" t="s">
        <v>180</v>
      </c>
      <c r="C77" s="137"/>
      <c r="D77" s="137"/>
      <c r="E77" s="137"/>
      <c r="F77" s="137"/>
    </row>
    <row r="78" spans="1:6" ht="21.75" customHeight="1" x14ac:dyDescent="0.3">
      <c r="A78" s="159">
        <v>1</v>
      </c>
      <c r="B78" s="57"/>
      <c r="C78" s="141"/>
      <c r="D78" s="141"/>
      <c r="E78" s="141"/>
      <c r="F78" s="141"/>
    </row>
    <row r="79" spans="1:6" ht="21" customHeight="1" x14ac:dyDescent="0.3">
      <c r="A79" s="159">
        <v>2</v>
      </c>
      <c r="B79" s="57"/>
      <c r="C79" s="141"/>
      <c r="D79" s="141"/>
      <c r="E79" s="141"/>
      <c r="F79" s="141"/>
    </row>
    <row r="80" spans="1:6" ht="21.75" customHeight="1" x14ac:dyDescent="0.3">
      <c r="A80" s="159">
        <v>3</v>
      </c>
      <c r="B80" s="57"/>
      <c r="C80" s="141"/>
      <c r="D80" s="141"/>
      <c r="E80" s="141"/>
      <c r="F80" s="141"/>
    </row>
    <row r="81" spans="1:6" ht="22.5" customHeight="1" x14ac:dyDescent="0.3">
      <c r="A81" s="159">
        <v>4</v>
      </c>
      <c r="B81" s="57"/>
      <c r="C81" s="141"/>
      <c r="D81" s="141"/>
      <c r="E81" s="141"/>
      <c r="F81" s="141"/>
    </row>
    <row r="82" spans="1:6" ht="20.25" customHeight="1" x14ac:dyDescent="0.3">
      <c r="A82" s="159">
        <v>5</v>
      </c>
      <c r="B82" s="57"/>
      <c r="C82" s="141"/>
      <c r="D82" s="141"/>
      <c r="E82" s="141"/>
      <c r="F82" s="141"/>
    </row>
    <row r="83" spans="1:6" ht="18.75" x14ac:dyDescent="0.25">
      <c r="A83" s="60"/>
      <c r="B83" s="60"/>
      <c r="C83" s="60"/>
      <c r="D83" s="60"/>
      <c r="E83" s="60"/>
      <c r="F83" s="60"/>
    </row>
    <row r="84" spans="1:6" ht="18.75" x14ac:dyDescent="0.25">
      <c r="A84" s="60"/>
      <c r="B84" s="60"/>
      <c r="C84" s="60"/>
      <c r="D84" s="60"/>
      <c r="E84" s="60"/>
      <c r="F84" s="60"/>
    </row>
    <row r="85" spans="1:6" ht="18.75" customHeight="1" x14ac:dyDescent="0.25"/>
    <row r="87" spans="1:6" ht="18.75" customHeight="1" x14ac:dyDescent="0.25"/>
    <row r="88" spans="1:6" ht="18" customHeight="1" x14ac:dyDescent="0.25"/>
    <row r="89" spans="1:6" ht="23.25" customHeight="1" x14ac:dyDescent="0.25"/>
    <row r="90" spans="1:6" ht="19.5" customHeight="1" x14ac:dyDescent="0.25"/>
    <row r="91" spans="1:6" ht="24.75" customHeight="1" x14ac:dyDescent="0.25"/>
    <row r="92" spans="1:6" ht="21" customHeight="1" x14ac:dyDescent="0.25"/>
    <row r="110" ht="21.75" customHeight="1" x14ac:dyDescent="0.25"/>
    <row r="114" ht="22.5" customHeight="1" x14ac:dyDescent="0.25"/>
    <row r="115" ht="21.75" customHeight="1" x14ac:dyDescent="0.25"/>
    <row r="116" ht="20.25" customHeight="1" x14ac:dyDescent="0.25"/>
    <row r="117" ht="19.5" customHeight="1" x14ac:dyDescent="0.25"/>
    <row r="118" ht="24" customHeight="1" x14ac:dyDescent="0.25"/>
    <row r="119" ht="26.25" customHeight="1" x14ac:dyDescent="0.25"/>
    <row r="120" ht="19.5" customHeight="1" x14ac:dyDescent="0.25"/>
  </sheetData>
  <sheetProtection sort="0" autoFilter="0" pivotTables="0"/>
  <mergeCells count="1">
    <mergeCell ref="A1:F1"/>
  </mergeCells>
  <hyperlinks>
    <hyperlink ref="E7" r:id="rId1"/>
    <hyperlink ref="E11" r:id="rId2"/>
    <hyperlink ref="E12" r:id="rId3"/>
    <hyperlink ref="E17" r:id="rId4"/>
    <hyperlink ref="E24" r:id="rId5"/>
    <hyperlink ref="E25" r:id="rId6"/>
    <hyperlink ref="E29" r:id="rId7"/>
    <hyperlink ref="E30" r:id="rId8"/>
    <hyperlink ref="E41" r:id="rId9"/>
    <hyperlink ref="E42" r:id="rId10"/>
    <hyperlink ref="E43" r:id="rId11"/>
    <hyperlink ref="E44" r:id="rId12"/>
    <hyperlink ref="E47" r:id="rId13"/>
    <hyperlink ref="E48" r:id="rId14"/>
    <hyperlink ref="E60" r:id="rId15"/>
    <hyperlink ref="E66" r:id="rId16"/>
    <hyperlink ref="E67" r:id="rId17"/>
    <hyperlink ref="E68" r:id="rId18"/>
  </hyperlinks>
  <pageMargins left="0.7" right="0.7" top="0.75" bottom="0.75" header="0.3" footer="0.3"/>
  <pageSetup paperSize="9" orientation="landscape" r:id="rId1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25"/>
  <sheetViews>
    <sheetView view="pageBreakPreview" topLeftCell="A5" zoomScale="90" zoomScaleNormal="100" zoomScaleSheetLayoutView="9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68" t="s">
        <v>129</v>
      </c>
      <c r="B1" s="368"/>
      <c r="C1" s="368"/>
      <c r="D1" s="368"/>
      <c r="E1" s="368"/>
    </row>
    <row r="2" spans="1:5" ht="94.5" customHeight="1" x14ac:dyDescent="0.25">
      <c r="A2" s="177" t="s">
        <v>130</v>
      </c>
      <c r="B2" s="177" t="s">
        <v>131</v>
      </c>
      <c r="C2" s="177" t="s">
        <v>132</v>
      </c>
      <c r="D2" s="177" t="s">
        <v>133</v>
      </c>
      <c r="E2" s="177" t="s">
        <v>134</v>
      </c>
    </row>
    <row r="3" spans="1:5" ht="56.25" x14ac:dyDescent="0.3">
      <c r="A3" s="64" t="s">
        <v>135</v>
      </c>
      <c r="B3" s="54">
        <v>30</v>
      </c>
      <c r="C3" s="100">
        <v>19</v>
      </c>
      <c r="D3" s="100">
        <v>30</v>
      </c>
      <c r="E3" s="100">
        <v>30</v>
      </c>
    </row>
    <row r="4" spans="1:5" ht="75" x14ac:dyDescent="0.3">
      <c r="A4" s="64" t="s">
        <v>136</v>
      </c>
      <c r="B4" s="54">
        <v>0</v>
      </c>
      <c r="C4" s="100">
        <v>0</v>
      </c>
      <c r="D4" s="100">
        <v>0</v>
      </c>
      <c r="E4" s="100">
        <v>0</v>
      </c>
    </row>
    <row r="5" spans="1:5" ht="112.5" x14ac:dyDescent="0.3">
      <c r="A5" s="64" t="s">
        <v>203</v>
      </c>
      <c r="B5" s="109">
        <v>0</v>
      </c>
      <c r="C5" s="109">
        <f>C6+C7+C8+C9</f>
        <v>0</v>
      </c>
      <c r="D5" s="109">
        <f>D6+D7+D8+D9</f>
        <v>0</v>
      </c>
      <c r="E5" s="109">
        <f>E6+E7+E8+E9</f>
        <v>0</v>
      </c>
    </row>
    <row r="6" spans="1:5" ht="24" customHeight="1" x14ac:dyDescent="0.3">
      <c r="A6" s="64" t="s">
        <v>241</v>
      </c>
      <c r="B6" s="54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4" t="s">
        <v>137</v>
      </c>
      <c r="B7" s="54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139</v>
      </c>
      <c r="B9" s="54">
        <v>0</v>
      </c>
      <c r="C9" s="100">
        <v>0</v>
      </c>
      <c r="D9" s="100">
        <v>0</v>
      </c>
      <c r="E9" s="100">
        <v>0</v>
      </c>
    </row>
    <row r="10" spans="1:5" ht="18.75" x14ac:dyDescent="0.25">
      <c r="A10" s="65" t="s">
        <v>84</v>
      </c>
      <c r="B10" s="98">
        <f>B9+B8+B7+B6+B5+B3+B4</f>
        <v>30</v>
      </c>
      <c r="C10" s="98">
        <f>C9+C8+C7+C6+C5+C4+C3</f>
        <v>19</v>
      </c>
      <c r="D10" s="98">
        <f>D9+D8+D7+D6+D5+D4+D3</f>
        <v>30</v>
      </c>
      <c r="E10" s="98">
        <f>E9+E8+E7+E6+E5+E4+E3</f>
        <v>30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141"/>
  <sheetViews>
    <sheetView view="pageBreakPreview" topLeftCell="A70" zoomScale="90" zoomScaleNormal="100" zoomScaleSheetLayoutView="90" workbookViewId="0">
      <selection activeCell="A65" sqref="A65:E80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67" t="s">
        <v>140</v>
      </c>
      <c r="B1" s="369"/>
      <c r="C1" s="369"/>
      <c r="D1" s="369"/>
      <c r="E1" s="369"/>
    </row>
    <row r="2" spans="1:5" ht="90.75" customHeight="1" x14ac:dyDescent="0.25">
      <c r="A2" s="27" t="s">
        <v>86</v>
      </c>
      <c r="B2" s="27" t="s">
        <v>245</v>
      </c>
      <c r="C2" s="242" t="s">
        <v>247</v>
      </c>
      <c r="D2" s="27" t="s">
        <v>261</v>
      </c>
      <c r="E2" s="27" t="s">
        <v>141</v>
      </c>
    </row>
    <row r="3" spans="1:5" ht="18.75" x14ac:dyDescent="0.25">
      <c r="A3" s="133" t="s">
        <v>204</v>
      </c>
      <c r="B3" s="134"/>
      <c r="C3" s="133"/>
      <c r="D3" s="133"/>
      <c r="E3" s="134"/>
    </row>
    <row r="4" spans="1:5" ht="15.75" x14ac:dyDescent="0.25">
      <c r="A4" s="153"/>
      <c r="B4" s="157"/>
      <c r="C4" s="157"/>
      <c r="D4" s="157"/>
      <c r="E4" s="153"/>
    </row>
    <row r="5" spans="1:5" ht="18.75" x14ac:dyDescent="0.25">
      <c r="A5" s="133" t="s">
        <v>114</v>
      </c>
      <c r="B5" s="144"/>
      <c r="C5" s="133"/>
      <c r="D5" s="133"/>
      <c r="E5" s="134"/>
    </row>
    <row r="6" spans="1:5" ht="15.75" x14ac:dyDescent="0.25">
      <c r="A6" s="153"/>
      <c r="B6" s="154"/>
      <c r="C6" s="153"/>
      <c r="D6" s="153"/>
      <c r="E6" s="153"/>
    </row>
    <row r="7" spans="1:5" ht="18.75" x14ac:dyDescent="0.25">
      <c r="A7" s="241" t="s">
        <v>218</v>
      </c>
      <c r="B7" s="240"/>
      <c r="C7" s="239"/>
      <c r="D7" s="239"/>
      <c r="E7" s="239"/>
    </row>
    <row r="8" spans="1:5" ht="47.25" x14ac:dyDescent="0.25">
      <c r="A8" s="153" t="s">
        <v>294</v>
      </c>
      <c r="B8" s="160" t="s">
        <v>295</v>
      </c>
      <c r="C8" s="153" t="s">
        <v>296</v>
      </c>
      <c r="D8" s="153" t="s">
        <v>297</v>
      </c>
      <c r="E8" s="153" t="s">
        <v>382</v>
      </c>
    </row>
    <row r="9" spans="1:5" ht="31.5" x14ac:dyDescent="0.25">
      <c r="A9" s="153" t="s">
        <v>310</v>
      </c>
      <c r="B9" s="153" t="s">
        <v>311</v>
      </c>
      <c r="C9" s="153" t="s">
        <v>312</v>
      </c>
      <c r="D9" s="255" t="s">
        <v>313</v>
      </c>
      <c r="E9" s="267" t="s">
        <v>383</v>
      </c>
    </row>
    <row r="10" spans="1:5" ht="31.5" x14ac:dyDescent="0.25">
      <c r="A10" s="153" t="s">
        <v>310</v>
      </c>
      <c r="B10" s="153" t="s">
        <v>311</v>
      </c>
      <c r="C10" s="153" t="s">
        <v>312</v>
      </c>
      <c r="D10" s="255" t="s">
        <v>313</v>
      </c>
      <c r="E10" s="153" t="s">
        <v>384</v>
      </c>
    </row>
    <row r="11" spans="1:5" ht="15.75" customHeight="1" x14ac:dyDescent="0.25">
      <c r="A11" s="153" t="s">
        <v>310</v>
      </c>
      <c r="B11" s="153" t="s">
        <v>311</v>
      </c>
      <c r="C11" s="153" t="s">
        <v>312</v>
      </c>
      <c r="D11" s="255" t="s">
        <v>313</v>
      </c>
      <c r="E11" s="268" t="s">
        <v>385</v>
      </c>
    </row>
    <row r="12" spans="1:5" ht="47.25" x14ac:dyDescent="0.25">
      <c r="A12" s="161" t="s">
        <v>386</v>
      </c>
      <c r="B12" s="167" t="s">
        <v>387</v>
      </c>
      <c r="C12" s="161" t="s">
        <v>291</v>
      </c>
      <c r="D12" s="269" t="s">
        <v>388</v>
      </c>
      <c r="E12" s="270" t="s">
        <v>389</v>
      </c>
    </row>
    <row r="13" spans="1:5" ht="47.25" x14ac:dyDescent="0.25">
      <c r="A13" s="161" t="s">
        <v>386</v>
      </c>
      <c r="B13" s="167" t="s">
        <v>387</v>
      </c>
      <c r="C13" s="161" t="s">
        <v>291</v>
      </c>
      <c r="D13" s="269" t="s">
        <v>388</v>
      </c>
      <c r="E13" s="270" t="s">
        <v>389</v>
      </c>
    </row>
    <row r="14" spans="1:5" ht="47.25" x14ac:dyDescent="0.25">
      <c r="A14" s="161" t="s">
        <v>386</v>
      </c>
      <c r="B14" s="167" t="s">
        <v>387</v>
      </c>
      <c r="C14" s="161" t="s">
        <v>291</v>
      </c>
      <c r="D14" s="269" t="s">
        <v>388</v>
      </c>
      <c r="E14" s="270" t="s">
        <v>389</v>
      </c>
    </row>
    <row r="15" spans="1:5" ht="15.75" customHeight="1" x14ac:dyDescent="0.25">
      <c r="A15" s="161" t="s">
        <v>390</v>
      </c>
      <c r="B15" s="167" t="s">
        <v>387</v>
      </c>
      <c r="C15" s="161" t="s">
        <v>291</v>
      </c>
      <c r="D15" s="269" t="s">
        <v>388</v>
      </c>
      <c r="E15" s="270" t="s">
        <v>391</v>
      </c>
    </row>
    <row r="16" spans="1:5" ht="47.25" x14ac:dyDescent="0.25">
      <c r="A16" s="161" t="s">
        <v>386</v>
      </c>
      <c r="B16" s="167" t="s">
        <v>387</v>
      </c>
      <c r="C16" s="161" t="s">
        <v>291</v>
      </c>
      <c r="D16" s="269" t="s">
        <v>388</v>
      </c>
      <c r="E16" s="270" t="s">
        <v>392</v>
      </c>
    </row>
    <row r="17" spans="1:5" ht="30" x14ac:dyDescent="0.25">
      <c r="A17" s="271" t="s">
        <v>306</v>
      </c>
      <c r="B17" s="154" t="s">
        <v>307</v>
      </c>
      <c r="C17" s="153" t="s">
        <v>188</v>
      </c>
      <c r="D17" s="258" t="s">
        <v>309</v>
      </c>
      <c r="E17" s="153" t="s">
        <v>393</v>
      </c>
    </row>
    <row r="18" spans="1:5" ht="15.75" x14ac:dyDescent="0.25">
      <c r="A18" s="153"/>
      <c r="B18" s="153"/>
      <c r="C18" s="153"/>
      <c r="D18" s="153"/>
      <c r="E18" s="153"/>
    </row>
    <row r="19" spans="1:5" ht="19.5" customHeight="1" x14ac:dyDescent="0.25">
      <c r="A19" s="133" t="s">
        <v>216</v>
      </c>
      <c r="B19" s="144"/>
      <c r="C19" s="133"/>
      <c r="D19" s="133"/>
      <c r="E19" s="134"/>
    </row>
    <row r="20" spans="1:5" ht="16.5" customHeight="1" x14ac:dyDescent="0.25">
      <c r="A20" s="257" t="s">
        <v>394</v>
      </c>
      <c r="B20" s="168">
        <v>44583</v>
      </c>
      <c r="C20" s="169" t="s">
        <v>188</v>
      </c>
      <c r="D20" s="272" t="s">
        <v>395</v>
      </c>
      <c r="E20" s="169" t="s">
        <v>396</v>
      </c>
    </row>
    <row r="21" spans="1:5" ht="39" x14ac:dyDescent="0.25">
      <c r="A21" s="257" t="s">
        <v>394</v>
      </c>
      <c r="B21" s="168">
        <v>44583</v>
      </c>
      <c r="C21" s="169" t="s">
        <v>188</v>
      </c>
      <c r="D21" s="272" t="s">
        <v>395</v>
      </c>
      <c r="E21" s="153" t="s">
        <v>397</v>
      </c>
    </row>
    <row r="22" spans="1:5" ht="45" x14ac:dyDescent="0.25">
      <c r="A22" s="153" t="s">
        <v>398</v>
      </c>
      <c r="B22" s="157" t="s">
        <v>399</v>
      </c>
      <c r="C22" s="153" t="s">
        <v>188</v>
      </c>
      <c r="D22" s="258" t="s">
        <v>400</v>
      </c>
      <c r="E22" s="153" t="s">
        <v>401</v>
      </c>
    </row>
    <row r="23" spans="1:5" ht="16.5" customHeight="1" x14ac:dyDescent="0.25">
      <c r="A23" s="153" t="s">
        <v>402</v>
      </c>
      <c r="B23" s="157">
        <v>44659</v>
      </c>
      <c r="C23" s="153" t="s">
        <v>188</v>
      </c>
      <c r="D23" s="258" t="s">
        <v>403</v>
      </c>
      <c r="E23" s="153" t="s">
        <v>404</v>
      </c>
    </row>
    <row r="24" spans="1:5" ht="31.5" x14ac:dyDescent="0.25">
      <c r="A24" s="153" t="s">
        <v>402</v>
      </c>
      <c r="B24" s="157">
        <v>44659</v>
      </c>
      <c r="C24" s="153" t="s">
        <v>188</v>
      </c>
      <c r="D24" s="258" t="s">
        <v>403</v>
      </c>
      <c r="E24" s="153" t="s">
        <v>405</v>
      </c>
    </row>
    <row r="25" spans="1:5" ht="31.5" x14ac:dyDescent="0.25">
      <c r="A25" s="153" t="s">
        <v>402</v>
      </c>
      <c r="B25" s="157">
        <v>44659</v>
      </c>
      <c r="C25" s="153" t="s">
        <v>188</v>
      </c>
      <c r="D25" s="258" t="s">
        <v>403</v>
      </c>
      <c r="E25" s="153" t="s">
        <v>406</v>
      </c>
    </row>
    <row r="26" spans="1:5" ht="47.25" x14ac:dyDescent="0.25">
      <c r="A26" s="153" t="s">
        <v>407</v>
      </c>
      <c r="B26" s="157">
        <v>44654</v>
      </c>
      <c r="C26" s="153" t="s">
        <v>188</v>
      </c>
      <c r="D26" s="258" t="s">
        <v>408</v>
      </c>
      <c r="E26" s="153" t="s">
        <v>409</v>
      </c>
    </row>
    <row r="27" spans="1:5" ht="17.25" customHeight="1" x14ac:dyDescent="0.25">
      <c r="A27" s="153" t="s">
        <v>410</v>
      </c>
      <c r="B27" s="157" t="s">
        <v>411</v>
      </c>
      <c r="C27" s="153" t="s">
        <v>188</v>
      </c>
      <c r="D27" s="153" t="s">
        <v>412</v>
      </c>
      <c r="E27" s="153" t="s">
        <v>413</v>
      </c>
    </row>
    <row r="28" spans="1:5" ht="19.5" customHeight="1" x14ac:dyDescent="0.25">
      <c r="A28" s="153" t="s">
        <v>414</v>
      </c>
      <c r="B28" s="157" t="s">
        <v>415</v>
      </c>
      <c r="C28" s="153" t="s">
        <v>188</v>
      </c>
      <c r="D28" s="258" t="s">
        <v>416</v>
      </c>
      <c r="E28" s="153" t="s">
        <v>417</v>
      </c>
    </row>
    <row r="29" spans="1:5" ht="63" x14ac:dyDescent="0.25">
      <c r="A29" s="153" t="s">
        <v>414</v>
      </c>
      <c r="B29" s="157" t="s">
        <v>415</v>
      </c>
      <c r="C29" s="153" t="s">
        <v>188</v>
      </c>
      <c r="D29" s="258" t="s">
        <v>416</v>
      </c>
      <c r="E29" s="153" t="s">
        <v>418</v>
      </c>
    </row>
    <row r="30" spans="1:5" ht="63" x14ac:dyDescent="0.25">
      <c r="A30" s="153" t="s">
        <v>414</v>
      </c>
      <c r="B30" s="157" t="s">
        <v>415</v>
      </c>
      <c r="C30" s="153" t="s">
        <v>188</v>
      </c>
      <c r="D30" s="258" t="s">
        <v>416</v>
      </c>
      <c r="E30" s="153" t="s">
        <v>419</v>
      </c>
    </row>
    <row r="31" spans="1:5" ht="18" customHeight="1" x14ac:dyDescent="0.25">
      <c r="A31" s="153" t="s">
        <v>414</v>
      </c>
      <c r="B31" s="157" t="s">
        <v>415</v>
      </c>
      <c r="C31" s="153" t="s">
        <v>188</v>
      </c>
      <c r="D31" s="258" t="s">
        <v>416</v>
      </c>
      <c r="E31" s="153" t="s">
        <v>420</v>
      </c>
    </row>
    <row r="32" spans="1:5" ht="63" x14ac:dyDescent="0.25">
      <c r="A32" s="153" t="s">
        <v>414</v>
      </c>
      <c r="B32" s="157" t="s">
        <v>415</v>
      </c>
      <c r="C32" s="153" t="s">
        <v>188</v>
      </c>
      <c r="D32" s="258" t="s">
        <v>416</v>
      </c>
      <c r="E32" s="153" t="s">
        <v>421</v>
      </c>
    </row>
    <row r="33" spans="1:5" ht="63" x14ac:dyDescent="0.25">
      <c r="A33" s="153" t="s">
        <v>414</v>
      </c>
      <c r="B33" s="157" t="s">
        <v>415</v>
      </c>
      <c r="C33" s="153" t="s">
        <v>188</v>
      </c>
      <c r="D33" s="258" t="s">
        <v>416</v>
      </c>
      <c r="E33" s="153" t="s">
        <v>422</v>
      </c>
    </row>
    <row r="34" spans="1:5" ht="63" x14ac:dyDescent="0.25">
      <c r="A34" s="153" t="s">
        <v>414</v>
      </c>
      <c r="B34" s="157" t="s">
        <v>415</v>
      </c>
      <c r="C34" s="153" t="s">
        <v>188</v>
      </c>
      <c r="D34" s="258" t="s">
        <v>416</v>
      </c>
      <c r="E34" s="153" t="s">
        <v>423</v>
      </c>
    </row>
    <row r="35" spans="1:5" ht="18" customHeight="1" x14ac:dyDescent="0.25">
      <c r="A35" s="153" t="s">
        <v>414</v>
      </c>
      <c r="B35" s="157" t="s">
        <v>415</v>
      </c>
      <c r="C35" s="153" t="s">
        <v>188</v>
      </c>
      <c r="D35" s="258" t="s">
        <v>416</v>
      </c>
      <c r="E35" s="153" t="s">
        <v>424</v>
      </c>
    </row>
    <row r="36" spans="1:5" ht="18.75" customHeight="1" x14ac:dyDescent="0.25">
      <c r="A36" s="153" t="s">
        <v>425</v>
      </c>
      <c r="B36" s="157" t="s">
        <v>426</v>
      </c>
      <c r="C36" s="153" t="s">
        <v>188</v>
      </c>
      <c r="D36" s="258" t="s">
        <v>427</v>
      </c>
      <c r="E36" s="153" t="s">
        <v>428</v>
      </c>
    </row>
    <row r="37" spans="1:5" ht="19.5" customHeight="1" x14ac:dyDescent="0.25">
      <c r="A37" s="153" t="s">
        <v>425</v>
      </c>
      <c r="B37" s="157" t="s">
        <v>426</v>
      </c>
      <c r="C37" s="153" t="s">
        <v>188</v>
      </c>
      <c r="D37" s="273" t="s">
        <v>427</v>
      </c>
      <c r="E37" s="153" t="s">
        <v>429</v>
      </c>
    </row>
    <row r="38" spans="1:5" ht="22.5" customHeight="1" x14ac:dyDescent="0.25">
      <c r="A38" s="153" t="s">
        <v>425</v>
      </c>
      <c r="B38" s="157" t="s">
        <v>426</v>
      </c>
      <c r="C38" s="153" t="s">
        <v>188</v>
      </c>
      <c r="D38" s="258" t="s">
        <v>427</v>
      </c>
      <c r="E38" s="153" t="s">
        <v>430</v>
      </c>
    </row>
    <row r="39" spans="1:5" ht="15.75" hidden="1" customHeight="1" x14ac:dyDescent="0.25">
      <c r="A39" s="267" t="s">
        <v>431</v>
      </c>
      <c r="B39" s="274" t="s">
        <v>432</v>
      </c>
      <c r="C39" s="267" t="s">
        <v>188</v>
      </c>
      <c r="D39" t="s">
        <v>433</v>
      </c>
      <c r="E39" s="267" t="s">
        <v>434</v>
      </c>
    </row>
    <row r="40" spans="1:5" ht="21.75" customHeight="1" x14ac:dyDescent="0.25">
      <c r="A40" s="267" t="s">
        <v>431</v>
      </c>
      <c r="B40" s="274" t="s">
        <v>432</v>
      </c>
      <c r="C40" s="267" t="s">
        <v>188</v>
      </c>
      <c r="D40" t="s">
        <v>433</v>
      </c>
      <c r="E40" s="153" t="s">
        <v>435</v>
      </c>
    </row>
    <row r="41" spans="1:5" ht="23.25" customHeight="1" x14ac:dyDescent="0.25">
      <c r="A41" s="153" t="s">
        <v>436</v>
      </c>
      <c r="B41" s="154" t="s">
        <v>437</v>
      </c>
      <c r="C41" s="153" t="s">
        <v>188</v>
      </c>
      <c r="D41" s="153" t="s">
        <v>438</v>
      </c>
      <c r="E41" s="153" t="s">
        <v>439</v>
      </c>
    </row>
    <row r="42" spans="1:5" ht="23.25" customHeight="1" x14ac:dyDescent="0.25">
      <c r="A42" s="153" t="s">
        <v>436</v>
      </c>
      <c r="B42" s="154" t="s">
        <v>437</v>
      </c>
      <c r="C42" s="153" t="s">
        <v>188</v>
      </c>
      <c r="D42" s="153" t="s">
        <v>438</v>
      </c>
      <c r="E42" s="153" t="s">
        <v>392</v>
      </c>
    </row>
    <row r="43" spans="1:5" ht="18" customHeight="1" x14ac:dyDescent="0.25">
      <c r="A43" s="153" t="s">
        <v>436</v>
      </c>
      <c r="B43" s="154" t="s">
        <v>437</v>
      </c>
      <c r="C43" s="153" t="s">
        <v>188</v>
      </c>
      <c r="D43" s="153" t="s">
        <v>438</v>
      </c>
      <c r="E43" s="153" t="s">
        <v>392</v>
      </c>
    </row>
    <row r="44" spans="1:5" ht="18" customHeight="1" x14ac:dyDescent="0.25">
      <c r="A44" s="153"/>
      <c r="B44" s="157"/>
      <c r="C44" s="153"/>
      <c r="D44" s="153"/>
      <c r="E44" s="153"/>
    </row>
    <row r="45" spans="1:5" ht="14.25" customHeight="1" x14ac:dyDescent="0.25">
      <c r="A45" s="133" t="s">
        <v>217</v>
      </c>
      <c r="B45" s="144"/>
      <c r="C45" s="133"/>
      <c r="D45" s="133"/>
      <c r="E45" s="134"/>
    </row>
    <row r="46" spans="1:5" ht="15" customHeight="1" x14ac:dyDescent="0.25">
      <c r="A46" s="56" t="s">
        <v>323</v>
      </c>
      <c r="B46" s="259">
        <v>44723</v>
      </c>
      <c r="C46" s="56" t="s">
        <v>188</v>
      </c>
      <c r="D46" s="256" t="s">
        <v>324</v>
      </c>
      <c r="E46" s="153" t="s">
        <v>440</v>
      </c>
    </row>
    <row r="47" spans="1:5" ht="14.25" customHeight="1" x14ac:dyDescent="0.25">
      <c r="A47" s="56" t="s">
        <v>323</v>
      </c>
      <c r="B47" s="259">
        <v>44723</v>
      </c>
      <c r="C47" s="56" t="s">
        <v>188</v>
      </c>
      <c r="D47" s="256" t="s">
        <v>324</v>
      </c>
      <c r="E47" s="153" t="s">
        <v>441</v>
      </c>
    </row>
    <row r="48" spans="1:5" ht="15" customHeight="1" x14ac:dyDescent="0.25">
      <c r="A48" s="56" t="s">
        <v>319</v>
      </c>
      <c r="B48" s="56" t="s">
        <v>320</v>
      </c>
      <c r="C48" s="56" t="s">
        <v>321</v>
      </c>
      <c r="D48" s="256" t="s">
        <v>322</v>
      </c>
      <c r="E48" s="153" t="s">
        <v>442</v>
      </c>
    </row>
    <row r="49" spans="1:5" ht="16.5" customHeight="1" x14ac:dyDescent="0.25">
      <c r="A49" s="56" t="s">
        <v>319</v>
      </c>
      <c r="B49" s="56" t="s">
        <v>320</v>
      </c>
      <c r="C49" s="56" t="s">
        <v>321</v>
      </c>
      <c r="D49" s="256" t="s">
        <v>322</v>
      </c>
      <c r="E49" s="153" t="s">
        <v>443</v>
      </c>
    </row>
    <row r="50" spans="1:5" ht="15.75" customHeight="1" x14ac:dyDescent="0.25">
      <c r="A50" s="153"/>
      <c r="B50" s="153"/>
      <c r="C50" s="153"/>
      <c r="D50" s="153"/>
      <c r="E50" s="161"/>
    </row>
    <row r="51" spans="1:5" ht="18" customHeight="1" x14ac:dyDescent="0.25">
      <c r="A51" s="133" t="s">
        <v>214</v>
      </c>
      <c r="B51" s="144"/>
      <c r="C51" s="133"/>
      <c r="D51" s="133"/>
      <c r="E51" s="134"/>
    </row>
    <row r="52" spans="1:5" ht="18" customHeight="1" x14ac:dyDescent="0.25">
      <c r="A52" s="67"/>
      <c r="B52" s="97"/>
      <c r="C52" s="67"/>
      <c r="D52" s="67"/>
      <c r="E52" s="97"/>
    </row>
    <row r="53" spans="1:5" ht="15.75" customHeight="1" x14ac:dyDescent="0.25">
      <c r="A53" s="133" t="s">
        <v>219</v>
      </c>
      <c r="B53" s="144"/>
      <c r="C53" s="133"/>
      <c r="D53" s="133"/>
      <c r="E53" s="134"/>
    </row>
    <row r="54" spans="1:5" ht="15.75" customHeight="1" x14ac:dyDescent="0.25">
      <c r="A54" s="257" t="s">
        <v>314</v>
      </c>
      <c r="B54" s="157" t="s">
        <v>315</v>
      </c>
      <c r="C54" s="153" t="s">
        <v>316</v>
      </c>
      <c r="D54" s="258" t="s">
        <v>317</v>
      </c>
      <c r="E54" s="153" t="s">
        <v>444</v>
      </c>
    </row>
    <row r="55" spans="1:5" ht="18" customHeight="1" x14ac:dyDescent="0.25">
      <c r="A55" s="257" t="s">
        <v>314</v>
      </c>
      <c r="B55" s="157" t="s">
        <v>315</v>
      </c>
      <c r="C55" s="153" t="s">
        <v>316</v>
      </c>
      <c r="D55" s="258" t="s">
        <v>317</v>
      </c>
      <c r="E55" s="153" t="s">
        <v>445</v>
      </c>
    </row>
    <row r="56" spans="1:5" ht="16.5" customHeight="1" x14ac:dyDescent="0.25">
      <c r="A56" s="257" t="s">
        <v>314</v>
      </c>
      <c r="B56" s="157" t="s">
        <v>315</v>
      </c>
      <c r="C56" s="153" t="s">
        <v>316</v>
      </c>
      <c r="D56" s="258" t="s">
        <v>317</v>
      </c>
      <c r="E56" s="153" t="s">
        <v>446</v>
      </c>
    </row>
    <row r="57" spans="1:5" ht="15" customHeight="1" x14ac:dyDescent="0.25">
      <c r="A57" s="153" t="s">
        <v>349</v>
      </c>
      <c r="B57" s="157">
        <v>44675</v>
      </c>
      <c r="C57" s="153" t="s">
        <v>447</v>
      </c>
      <c r="D57" s="258" t="s">
        <v>352</v>
      </c>
      <c r="E57" s="153" t="s">
        <v>448</v>
      </c>
    </row>
    <row r="58" spans="1:5" ht="20.25" customHeight="1" x14ac:dyDescent="0.25">
      <c r="A58" s="153" t="s">
        <v>334</v>
      </c>
      <c r="B58" s="157" t="s">
        <v>335</v>
      </c>
      <c r="C58" s="153" t="s">
        <v>336</v>
      </c>
      <c r="D58" s="258" t="s">
        <v>337</v>
      </c>
      <c r="E58" s="153" t="s">
        <v>449</v>
      </c>
    </row>
    <row r="59" spans="1:5" ht="18.75" customHeight="1" x14ac:dyDescent="0.25">
      <c r="A59" s="153" t="s">
        <v>334</v>
      </c>
      <c r="B59" s="157" t="s">
        <v>335</v>
      </c>
      <c r="C59" s="153" t="s">
        <v>336</v>
      </c>
      <c r="D59" s="258" t="s">
        <v>337</v>
      </c>
      <c r="E59" s="153" t="s">
        <v>450</v>
      </c>
    </row>
    <row r="60" spans="1:5" ht="18.75" customHeight="1" x14ac:dyDescent="0.25">
      <c r="A60" s="153" t="s">
        <v>340</v>
      </c>
      <c r="B60" s="56" t="s">
        <v>341</v>
      </c>
      <c r="C60" s="56" t="s">
        <v>342</v>
      </c>
      <c r="D60" s="256" t="s">
        <v>343</v>
      </c>
      <c r="E60" s="153" t="s">
        <v>451</v>
      </c>
    </row>
    <row r="61" spans="1:5" ht="14.25" customHeight="1" x14ac:dyDescent="0.25">
      <c r="A61" s="153" t="s">
        <v>340</v>
      </c>
      <c r="B61" s="56" t="s">
        <v>341</v>
      </c>
      <c r="C61" s="56" t="s">
        <v>342</v>
      </c>
      <c r="D61" s="256" t="s">
        <v>343</v>
      </c>
      <c r="E61" s="153" t="s">
        <v>452</v>
      </c>
    </row>
    <row r="62" spans="1:5" ht="15.75" customHeight="1" x14ac:dyDescent="0.25">
      <c r="A62" s="153" t="s">
        <v>340</v>
      </c>
      <c r="B62" s="56" t="s">
        <v>341</v>
      </c>
      <c r="C62" s="56" t="s">
        <v>342</v>
      </c>
      <c r="D62" s="256" t="s">
        <v>343</v>
      </c>
      <c r="E62" s="162" t="s">
        <v>453</v>
      </c>
    </row>
    <row r="63" spans="1:5" ht="15" customHeight="1" x14ac:dyDescent="0.25">
      <c r="A63" s="153"/>
      <c r="B63" s="153"/>
      <c r="C63" s="153"/>
      <c r="D63" s="153"/>
      <c r="E63" s="153"/>
    </row>
    <row r="64" spans="1:5" ht="16.5" customHeight="1" x14ac:dyDescent="0.25">
      <c r="A64" s="133" t="s">
        <v>215</v>
      </c>
      <c r="B64" s="144"/>
      <c r="C64" s="133"/>
      <c r="D64" s="133"/>
      <c r="E64" s="134"/>
    </row>
    <row r="65" spans="1:5" ht="17.25" customHeight="1" x14ac:dyDescent="0.25">
      <c r="A65" s="67" t="s">
        <v>454</v>
      </c>
      <c r="B65" s="275">
        <v>44583</v>
      </c>
      <c r="C65" s="157" t="s">
        <v>455</v>
      </c>
      <c r="D65" s="276" t="s">
        <v>456</v>
      </c>
      <c r="E65" s="157" t="s">
        <v>457</v>
      </c>
    </row>
    <row r="66" spans="1:5" ht="16.5" customHeight="1" x14ac:dyDescent="0.25">
      <c r="A66" s="56" t="s">
        <v>458</v>
      </c>
      <c r="B66" s="277">
        <v>44593</v>
      </c>
      <c r="C66" s="278" t="s">
        <v>188</v>
      </c>
      <c r="D66" s="256" t="s">
        <v>459</v>
      </c>
      <c r="E66" s="56" t="s">
        <v>460</v>
      </c>
    </row>
    <row r="67" spans="1:5" ht="15" customHeight="1" x14ac:dyDescent="0.25">
      <c r="A67" s="158" t="s">
        <v>461</v>
      </c>
      <c r="B67" s="166">
        <v>44598</v>
      </c>
      <c r="C67" s="158" t="s">
        <v>188</v>
      </c>
      <c r="D67" s="158" t="s">
        <v>462</v>
      </c>
      <c r="E67" s="158" t="s">
        <v>463</v>
      </c>
    </row>
    <row r="68" spans="1:5" ht="17.25" customHeight="1" x14ac:dyDescent="0.25">
      <c r="A68" s="158" t="s">
        <v>464</v>
      </c>
      <c r="B68" s="158" t="s">
        <v>465</v>
      </c>
      <c r="C68" s="158" t="s">
        <v>188</v>
      </c>
      <c r="D68" s="158" t="s">
        <v>466</v>
      </c>
      <c r="E68" s="158" t="s">
        <v>467</v>
      </c>
    </row>
    <row r="69" spans="1:5" ht="17.25" customHeight="1" x14ac:dyDescent="0.25">
      <c r="A69" s="158" t="s">
        <v>464</v>
      </c>
      <c r="B69" s="158" t="s">
        <v>465</v>
      </c>
      <c r="C69" s="158" t="s">
        <v>188</v>
      </c>
      <c r="D69" s="158" t="s">
        <v>466</v>
      </c>
      <c r="E69" s="158" t="s">
        <v>468</v>
      </c>
    </row>
    <row r="70" spans="1:5" ht="15" customHeight="1" x14ac:dyDescent="0.25">
      <c r="A70" s="158" t="s">
        <v>464</v>
      </c>
      <c r="B70" s="158" t="s">
        <v>465</v>
      </c>
      <c r="C70" s="158" t="s">
        <v>188</v>
      </c>
      <c r="D70" s="158" t="s">
        <v>466</v>
      </c>
      <c r="E70" s="158" t="s">
        <v>469</v>
      </c>
    </row>
    <row r="71" spans="1:5" ht="17.25" customHeight="1" x14ac:dyDescent="0.25">
      <c r="A71" s="158" t="s">
        <v>470</v>
      </c>
      <c r="B71" s="157" t="s">
        <v>471</v>
      </c>
      <c r="C71" s="158" t="s">
        <v>188</v>
      </c>
      <c r="D71" s="158" t="s">
        <v>472</v>
      </c>
      <c r="E71" s="158" t="s">
        <v>473</v>
      </c>
    </row>
    <row r="72" spans="1:5" ht="15.75" customHeight="1" x14ac:dyDescent="0.25">
      <c r="A72" s="158" t="s">
        <v>470</v>
      </c>
      <c r="B72" s="157" t="s">
        <v>471</v>
      </c>
      <c r="C72" s="158" t="s">
        <v>188</v>
      </c>
      <c r="D72" s="158" t="s">
        <v>472</v>
      </c>
      <c r="E72" s="158" t="s">
        <v>474</v>
      </c>
    </row>
    <row r="73" spans="1:5" ht="16.5" customHeight="1" x14ac:dyDescent="0.25">
      <c r="A73" s="264" t="s">
        <v>365</v>
      </c>
      <c r="B73" s="158" t="s">
        <v>366</v>
      </c>
      <c r="C73" s="158" t="s">
        <v>188</v>
      </c>
      <c r="D73" s="158" t="s">
        <v>367</v>
      </c>
      <c r="E73" s="158" t="s">
        <v>475</v>
      </c>
    </row>
    <row r="74" spans="1:5" ht="16.5" customHeight="1" x14ac:dyDescent="0.25">
      <c r="A74" s="264" t="s">
        <v>365</v>
      </c>
      <c r="B74" s="158" t="s">
        <v>366</v>
      </c>
      <c r="C74" s="153" t="s">
        <v>188</v>
      </c>
      <c r="D74" s="153" t="s">
        <v>367</v>
      </c>
      <c r="E74" s="153" t="s">
        <v>476</v>
      </c>
    </row>
    <row r="75" spans="1:5" ht="15.75" customHeight="1" x14ac:dyDescent="0.25">
      <c r="A75" s="56" t="s">
        <v>368</v>
      </c>
      <c r="B75" s="56" t="s">
        <v>369</v>
      </c>
      <c r="C75" s="56" t="s">
        <v>188</v>
      </c>
      <c r="D75" s="56" t="s">
        <v>370</v>
      </c>
      <c r="E75" s="158" t="s">
        <v>477</v>
      </c>
    </row>
    <row r="76" spans="1:5" ht="18" customHeight="1" x14ac:dyDescent="0.25">
      <c r="A76" s="56" t="s">
        <v>368</v>
      </c>
      <c r="B76" s="56" t="s">
        <v>369</v>
      </c>
      <c r="C76" s="56" t="s">
        <v>188</v>
      </c>
      <c r="D76" s="56" t="s">
        <v>370</v>
      </c>
      <c r="E76" s="153" t="s">
        <v>478</v>
      </c>
    </row>
    <row r="77" spans="1:5" ht="14.25" customHeight="1" x14ac:dyDescent="0.25">
      <c r="A77" s="56" t="s">
        <v>368</v>
      </c>
      <c r="B77" s="56" t="s">
        <v>369</v>
      </c>
      <c r="C77" s="56" t="s">
        <v>188</v>
      </c>
      <c r="D77" s="56" t="s">
        <v>370</v>
      </c>
      <c r="E77" s="158" t="s">
        <v>479</v>
      </c>
    </row>
    <row r="78" spans="1:5" ht="16.5" customHeight="1" x14ac:dyDescent="0.25">
      <c r="A78" s="56" t="s">
        <v>368</v>
      </c>
      <c r="B78" s="56" t="s">
        <v>369</v>
      </c>
      <c r="C78" s="56" t="s">
        <v>188</v>
      </c>
      <c r="D78" s="56" t="s">
        <v>370</v>
      </c>
      <c r="E78" s="158" t="s">
        <v>480</v>
      </c>
    </row>
    <row r="79" spans="1:5" ht="18.75" customHeight="1" x14ac:dyDescent="0.25">
      <c r="A79" s="158" t="s">
        <v>375</v>
      </c>
      <c r="B79" s="265" t="s">
        <v>376</v>
      </c>
      <c r="C79" s="158" t="s">
        <v>188</v>
      </c>
      <c r="D79" s="266" t="s">
        <v>377</v>
      </c>
      <c r="E79" s="158" t="s">
        <v>481</v>
      </c>
    </row>
    <row r="80" spans="1:5" ht="16.5" customHeight="1" x14ac:dyDescent="0.25">
      <c r="A80" s="153" t="s">
        <v>358</v>
      </c>
      <c r="B80" s="157" t="s">
        <v>359</v>
      </c>
      <c r="C80" s="153" t="s">
        <v>360</v>
      </c>
      <c r="D80" s="258" t="s">
        <v>361</v>
      </c>
      <c r="E80" s="153" t="s">
        <v>482</v>
      </c>
    </row>
    <row r="81" spans="1:5" ht="17.25" customHeight="1" x14ac:dyDescent="0.25">
      <c r="A81" s="153"/>
      <c r="B81" s="157"/>
      <c r="C81" s="153"/>
      <c r="D81" s="153"/>
      <c r="E81" s="153"/>
    </row>
    <row r="82" spans="1:5" ht="17.25" customHeight="1" x14ac:dyDescent="0.25">
      <c r="A82" s="153"/>
      <c r="B82" s="157"/>
      <c r="C82" s="153"/>
      <c r="D82" s="153"/>
      <c r="E82" s="153"/>
    </row>
    <row r="98" ht="16.5" customHeight="1" x14ac:dyDescent="0.25"/>
    <row r="99" ht="14.25" customHeight="1" x14ac:dyDescent="0.25"/>
    <row r="100" ht="16.5" customHeight="1" x14ac:dyDescent="0.25"/>
    <row r="103" ht="16.5" customHeight="1" x14ac:dyDescent="0.25"/>
    <row r="104" ht="16.5" customHeight="1" x14ac:dyDescent="0.25"/>
    <row r="105" ht="15" customHeight="1" x14ac:dyDescent="0.25"/>
    <row r="106" ht="16.5" customHeight="1" x14ac:dyDescent="0.25"/>
    <row r="107" ht="15" customHeight="1" x14ac:dyDescent="0.25"/>
    <row r="108" ht="17.25" customHeight="1" x14ac:dyDescent="0.25"/>
    <row r="109" ht="17.25" customHeight="1" x14ac:dyDescent="0.25"/>
    <row r="110" ht="18.75" customHeight="1" x14ac:dyDescent="0.25"/>
    <row r="111" ht="16.5" customHeight="1" x14ac:dyDescent="0.25"/>
    <row r="112" ht="16.5" customHeight="1" x14ac:dyDescent="0.25"/>
    <row r="113" ht="18" customHeight="1" x14ac:dyDescent="0.25"/>
    <row r="114" ht="16.5" customHeight="1" x14ac:dyDescent="0.25"/>
    <row r="115" ht="18.75" customHeight="1" x14ac:dyDescent="0.25"/>
    <row r="116" ht="18" customHeight="1" x14ac:dyDescent="0.25"/>
    <row r="117" ht="19.5" customHeight="1" x14ac:dyDescent="0.25"/>
    <row r="118" ht="16.5" customHeight="1" x14ac:dyDescent="0.25"/>
    <row r="119" ht="19.5" customHeight="1" x14ac:dyDescent="0.25"/>
    <row r="120" ht="18.75" customHeight="1" x14ac:dyDescent="0.25"/>
    <row r="121" ht="18" customHeight="1" x14ac:dyDescent="0.25"/>
    <row r="122" ht="15" customHeight="1" x14ac:dyDescent="0.25"/>
    <row r="124" ht="21" customHeight="1" x14ac:dyDescent="0.25"/>
    <row r="125" ht="15" customHeight="1" x14ac:dyDescent="0.25"/>
    <row r="126" ht="15.75" customHeight="1" x14ac:dyDescent="0.25"/>
    <row r="127" ht="15.75" customHeight="1" x14ac:dyDescent="0.25"/>
    <row r="128" ht="17.25" customHeight="1" x14ac:dyDescent="0.25"/>
    <row r="129" ht="16.5" customHeight="1" x14ac:dyDescent="0.25"/>
    <row r="130" ht="17.25" customHeight="1" x14ac:dyDescent="0.25"/>
    <row r="131" ht="19.5" customHeight="1" x14ac:dyDescent="0.25"/>
    <row r="132" ht="15" customHeight="1" x14ac:dyDescent="0.25"/>
    <row r="133" ht="15" customHeight="1" x14ac:dyDescent="0.25"/>
    <row r="134" ht="18" customHeight="1" x14ac:dyDescent="0.25"/>
    <row r="135" ht="15" customHeight="1" x14ac:dyDescent="0.25"/>
    <row r="136" ht="17.25" customHeight="1" x14ac:dyDescent="0.25"/>
    <row r="137" ht="14.25" customHeight="1" x14ac:dyDescent="0.25"/>
    <row r="138" ht="16.5" customHeight="1" x14ac:dyDescent="0.25"/>
    <row r="139" ht="17.25" customHeight="1" x14ac:dyDescent="0.25"/>
    <row r="140" ht="17.25" customHeight="1" x14ac:dyDescent="0.25"/>
    <row r="141" ht="14.25" customHeight="1" x14ac:dyDescent="0.25"/>
  </sheetData>
  <sheetProtection sort="0" autoFilter="0" pivotTables="0"/>
  <mergeCells count="1">
    <mergeCell ref="A1:E1"/>
  </mergeCells>
  <hyperlinks>
    <hyperlink ref="D9" r:id="rId1"/>
    <hyperlink ref="D10" r:id="rId2"/>
    <hyperlink ref="D11" r:id="rId3"/>
    <hyperlink ref="D17" r:id="rId4"/>
    <hyperlink ref="D20" r:id="rId5"/>
    <hyperlink ref="D21" r:id="rId6"/>
    <hyperlink ref="D22" r:id="rId7"/>
    <hyperlink ref="D23" r:id="rId8"/>
    <hyperlink ref="D24" r:id="rId9"/>
    <hyperlink ref="D25" r:id="rId10"/>
    <hyperlink ref="D26" r:id="rId11"/>
    <hyperlink ref="D28" r:id="rId12"/>
    <hyperlink ref="D29" r:id="rId13"/>
    <hyperlink ref="D30" r:id="rId14"/>
    <hyperlink ref="D31" r:id="rId15"/>
    <hyperlink ref="D32" r:id="rId16"/>
    <hyperlink ref="D33" r:id="rId17"/>
    <hyperlink ref="D34" r:id="rId18"/>
    <hyperlink ref="D35" r:id="rId19"/>
    <hyperlink ref="D36" r:id="rId20"/>
    <hyperlink ref="D37" r:id="rId21"/>
    <hyperlink ref="D38" r:id="rId22"/>
    <hyperlink ref="D46" r:id="rId23"/>
    <hyperlink ref="D47" r:id="rId24"/>
    <hyperlink ref="D48" r:id="rId25"/>
    <hyperlink ref="D49" r:id="rId26"/>
    <hyperlink ref="D57" r:id="rId27"/>
    <hyperlink ref="D58" r:id="rId28"/>
    <hyperlink ref="D59" r:id="rId29"/>
    <hyperlink ref="D60" r:id="rId30"/>
    <hyperlink ref="D61" r:id="rId31"/>
    <hyperlink ref="D62" r:id="rId32"/>
    <hyperlink ref="D65" r:id="rId33"/>
    <hyperlink ref="D66" r:id="rId34"/>
    <hyperlink ref="D79" r:id="rId35"/>
    <hyperlink ref="D80" r:id="rId36"/>
  </hyperlinks>
  <pageMargins left="0.7" right="0.7" top="0.75" bottom="0.75" header="0.3" footer="0.3"/>
  <pageSetup paperSize="9" orientation="landscape" r:id="rId3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30"/>
  <sheetViews>
    <sheetView view="pageBreakPreview" topLeftCell="A4" zoomScale="80" zoomScaleNormal="100" zoomScaleSheetLayoutView="80" workbookViewId="0">
      <selection activeCell="B7" sqref="B7:F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70" t="s">
        <v>152</v>
      </c>
      <c r="B1" s="370"/>
      <c r="C1" s="370"/>
      <c r="D1" s="246"/>
      <c r="E1" s="183"/>
      <c r="F1" s="183"/>
    </row>
    <row r="2" spans="1:6" ht="18.75" x14ac:dyDescent="0.25">
      <c r="A2" s="356" t="s">
        <v>153</v>
      </c>
      <c r="B2" s="356"/>
      <c r="C2" s="356"/>
      <c r="D2" s="243"/>
      <c r="E2" s="175"/>
      <c r="F2" s="175"/>
    </row>
    <row r="3" spans="1:6" ht="75.75" customHeight="1" x14ac:dyDescent="0.25">
      <c r="A3" s="177" t="s">
        <v>154</v>
      </c>
      <c r="B3" s="182" t="s">
        <v>222</v>
      </c>
      <c r="C3" s="180" t="s">
        <v>254</v>
      </c>
      <c r="D3" s="357" t="s">
        <v>253</v>
      </c>
      <c r="E3" s="358"/>
      <c r="F3" s="177" t="s">
        <v>255</v>
      </c>
    </row>
    <row r="4" spans="1:6" ht="22.5" customHeight="1" x14ac:dyDescent="0.25">
      <c r="A4" s="242"/>
      <c r="B4" s="245"/>
      <c r="C4" s="244"/>
      <c r="D4" s="242" t="s">
        <v>251</v>
      </c>
      <c r="E4" s="242" t="s">
        <v>252</v>
      </c>
      <c r="F4" s="242"/>
    </row>
    <row r="5" spans="1:6" ht="18.75" x14ac:dyDescent="0.3">
      <c r="A5" s="68" t="s">
        <v>155</v>
      </c>
      <c r="B5" s="71"/>
      <c r="C5" s="145"/>
      <c r="D5" s="72"/>
      <c r="E5" s="72"/>
      <c r="F5" s="72"/>
    </row>
    <row r="6" spans="1:6" ht="18.75" x14ac:dyDescent="0.25">
      <c r="A6" s="66" t="s">
        <v>156</v>
      </c>
      <c r="B6" s="97"/>
      <c r="C6" s="110"/>
      <c r="D6" s="120"/>
      <c r="E6" s="120"/>
      <c r="F6" s="120"/>
    </row>
    <row r="7" spans="1:6" ht="75" x14ac:dyDescent="0.25">
      <c r="A7" s="30" t="s">
        <v>157</v>
      </c>
      <c r="B7" s="97" t="s">
        <v>283</v>
      </c>
      <c r="C7" s="96"/>
      <c r="D7" s="97"/>
      <c r="E7" s="97"/>
      <c r="F7" s="97"/>
    </row>
    <row r="8" spans="1:6" ht="18.75" x14ac:dyDescent="0.25">
      <c r="A8" s="30" t="s">
        <v>249</v>
      </c>
      <c r="B8" s="97"/>
      <c r="C8" s="96"/>
      <c r="D8" s="97"/>
      <c r="E8" s="97"/>
      <c r="F8" s="97"/>
    </row>
    <row r="9" spans="1:6" ht="18.75" x14ac:dyDescent="0.25">
      <c r="A9" s="30" t="s">
        <v>250</v>
      </c>
      <c r="B9" s="111" t="s">
        <v>282</v>
      </c>
      <c r="C9" s="185">
        <v>2467</v>
      </c>
      <c r="D9" s="97">
        <v>570</v>
      </c>
      <c r="E9" s="97">
        <v>208000</v>
      </c>
      <c r="F9" s="186">
        <v>18000</v>
      </c>
    </row>
    <row r="10" spans="1:6" ht="18.75" x14ac:dyDescent="0.25">
      <c r="A10" s="66" t="s">
        <v>281</v>
      </c>
      <c r="B10" s="97"/>
      <c r="C10" s="96"/>
      <c r="D10" s="97"/>
      <c r="E10" s="97"/>
      <c r="F10" s="97"/>
    </row>
    <row r="11" spans="1:6" ht="18.75" x14ac:dyDescent="0.25">
      <c r="A11" s="69" t="s">
        <v>280</v>
      </c>
      <c r="B11" s="97"/>
      <c r="C11" s="96"/>
      <c r="D11" s="97"/>
      <c r="E11" s="97"/>
      <c r="F11" s="97"/>
    </row>
    <row r="12" spans="1:6" ht="18.75" x14ac:dyDescent="0.25">
      <c r="A12" s="73" t="s">
        <v>158</v>
      </c>
      <c r="B12" s="97"/>
      <c r="C12" s="96"/>
      <c r="D12" s="97"/>
      <c r="E12" s="97"/>
      <c r="F12" s="97"/>
    </row>
    <row r="13" spans="1:6" ht="18.75" customHeight="1" x14ac:dyDescent="0.3">
      <c r="A13" s="47" t="s">
        <v>159</v>
      </c>
      <c r="B13" s="70" t="s">
        <v>163</v>
      </c>
      <c r="C13" s="146" t="s">
        <v>162</v>
      </c>
      <c r="D13" s="70"/>
      <c r="E13" s="70"/>
      <c r="F13" s="70"/>
    </row>
    <row r="14" spans="1:6" ht="18.75" x14ac:dyDescent="0.25">
      <c r="A14" s="30" t="s">
        <v>160</v>
      </c>
      <c r="B14" s="97"/>
      <c r="C14" s="96"/>
      <c r="D14" s="97"/>
      <c r="E14" s="97"/>
      <c r="F14" s="97"/>
    </row>
    <row r="15" spans="1:6" ht="18.75" x14ac:dyDescent="0.25">
      <c r="A15" s="30" t="s">
        <v>161</v>
      </c>
      <c r="B15" s="97"/>
      <c r="C15" s="96"/>
      <c r="D15" s="97"/>
      <c r="E15" s="97"/>
      <c r="F15" s="97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327"/>
  <sheetViews>
    <sheetView view="pageBreakPreview" zoomScaleNormal="100" zoomScaleSheetLayoutView="100" workbookViewId="0">
      <selection activeCell="B3" sqref="B3: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6" t="s">
        <v>164</v>
      </c>
      <c r="B1" s="356"/>
    </row>
    <row r="2" spans="1:2" ht="18.75" x14ac:dyDescent="0.25">
      <c r="A2" s="177" t="s">
        <v>165</v>
      </c>
      <c r="B2" s="177" t="s">
        <v>172</v>
      </c>
    </row>
    <row r="3" spans="1:2" ht="73.5" customHeight="1" x14ac:dyDescent="0.25">
      <c r="A3" s="148" t="s">
        <v>166</v>
      </c>
      <c r="B3" s="152">
        <v>7</v>
      </c>
    </row>
    <row r="4" spans="1:2" ht="101.25" customHeight="1" x14ac:dyDescent="0.25">
      <c r="A4" s="148" t="s">
        <v>167</v>
      </c>
      <c r="B4" s="152">
        <v>150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7"/>
  <sheetViews>
    <sheetView view="pageBreakPreview" zoomScaleNormal="100" zoomScaleSheetLayoutView="100" workbookViewId="0">
      <selection activeCell="B20" sqref="B2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9" t="s">
        <v>168</v>
      </c>
      <c r="B1" s="149"/>
      <c r="C1" s="149"/>
      <c r="D1" s="149"/>
    </row>
    <row r="2" spans="1:4" ht="37.5" customHeight="1" x14ac:dyDescent="0.25">
      <c r="A2" s="177" t="s">
        <v>56</v>
      </c>
      <c r="B2" s="177" t="s">
        <v>169</v>
      </c>
      <c r="C2" s="177" t="s">
        <v>170</v>
      </c>
      <c r="D2" s="177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E8"/>
  <sheetViews>
    <sheetView view="pageBreakPreview" zoomScale="90" zoomScaleNormal="100" zoomScaleSheetLayoutView="90" workbookViewId="0">
      <selection activeCell="C3" sqref="C3:E3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70" t="s">
        <v>142</v>
      </c>
      <c r="B1" s="370"/>
      <c r="C1" s="370"/>
      <c r="D1" s="370"/>
      <c r="E1" s="370"/>
    </row>
    <row r="2" spans="1:5" ht="39" customHeight="1" x14ac:dyDescent="0.25">
      <c r="A2" s="174" t="s">
        <v>56</v>
      </c>
      <c r="B2" s="174" t="s">
        <v>143</v>
      </c>
      <c r="C2" s="174" t="s">
        <v>144</v>
      </c>
      <c r="D2" s="174" t="s">
        <v>145</v>
      </c>
      <c r="E2" s="174" t="s">
        <v>146</v>
      </c>
    </row>
    <row r="3" spans="1:5" ht="75" x14ac:dyDescent="0.25">
      <c r="A3" s="66">
        <v>1</v>
      </c>
      <c r="B3" s="66" t="s">
        <v>147</v>
      </c>
      <c r="C3" s="100">
        <v>437</v>
      </c>
      <c r="D3" s="100">
        <v>1</v>
      </c>
      <c r="E3" s="67" t="s">
        <v>506</v>
      </c>
    </row>
    <row r="4" spans="1:5" ht="18.75" x14ac:dyDescent="0.25">
      <c r="A4" s="30">
        <v>2</v>
      </c>
      <c r="B4" s="66" t="s">
        <v>148</v>
      </c>
      <c r="C4" s="100">
        <v>0</v>
      </c>
      <c r="D4" s="100">
        <v>0</v>
      </c>
      <c r="E4" s="67"/>
    </row>
    <row r="5" spans="1:5" ht="18.75" x14ac:dyDescent="0.25">
      <c r="A5" s="66">
        <v>3</v>
      </c>
      <c r="B5" s="66" t="s">
        <v>149</v>
      </c>
      <c r="C5" s="100">
        <v>0</v>
      </c>
      <c r="D5" s="100">
        <v>0</v>
      </c>
      <c r="E5" s="67"/>
    </row>
    <row r="6" spans="1:5" ht="18.75" x14ac:dyDescent="0.25">
      <c r="A6" s="371">
        <v>4</v>
      </c>
      <c r="B6" s="371" t="s">
        <v>150</v>
      </c>
      <c r="C6" s="187">
        <v>0</v>
      </c>
      <c r="D6" s="100">
        <v>0</v>
      </c>
      <c r="E6" s="67"/>
    </row>
    <row r="7" spans="1:5" ht="18.75" x14ac:dyDescent="0.25">
      <c r="A7" s="372"/>
      <c r="B7" s="372"/>
      <c r="C7" s="187">
        <v>0</v>
      </c>
      <c r="D7" s="100">
        <v>0</v>
      </c>
      <c r="E7" s="67"/>
    </row>
    <row r="8" spans="1:5" ht="18.75" x14ac:dyDescent="0.25">
      <c r="A8" s="30">
        <v>5</v>
      </c>
      <c r="B8" s="66" t="s">
        <v>151</v>
      </c>
      <c r="C8" s="187">
        <v>0</v>
      </c>
      <c r="D8" s="100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M59"/>
  <sheetViews>
    <sheetView view="pageBreakPreview" zoomScale="90" zoomScaleNormal="80" zoomScaleSheetLayoutView="90" workbookViewId="0">
      <selection activeCell="A12" sqref="A12:L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6" t="s">
        <v>118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3" ht="19.5" customHeight="1" x14ac:dyDescent="0.3">
      <c r="A2" s="373" t="s">
        <v>41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3" ht="18.75" x14ac:dyDescent="0.3">
      <c r="A3" s="335" t="s">
        <v>17</v>
      </c>
      <c r="B3" s="365" t="s">
        <v>11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3" ht="19.5" customHeight="1" x14ac:dyDescent="0.25">
      <c r="A4" s="335"/>
      <c r="B4" s="335" t="s">
        <v>12</v>
      </c>
      <c r="C4" s="335" t="s">
        <v>18</v>
      </c>
      <c r="D4" s="335" t="s">
        <v>119</v>
      </c>
      <c r="E4" s="335"/>
      <c r="F4" s="335" t="s">
        <v>13</v>
      </c>
      <c r="G4" s="325" t="s">
        <v>225</v>
      </c>
      <c r="H4" s="335" t="s">
        <v>74</v>
      </c>
      <c r="I4" s="335" t="s">
        <v>78</v>
      </c>
      <c r="J4" s="335" t="s">
        <v>14</v>
      </c>
      <c r="K4" s="335" t="s">
        <v>43</v>
      </c>
      <c r="L4" s="335" t="s">
        <v>15</v>
      </c>
    </row>
    <row r="5" spans="1:13" ht="37.5" customHeight="1" x14ac:dyDescent="0.25">
      <c r="A5" s="335"/>
      <c r="B5" s="335"/>
      <c r="C5" s="335"/>
      <c r="D5" s="177" t="s">
        <v>121</v>
      </c>
      <c r="E5" s="177" t="s">
        <v>120</v>
      </c>
      <c r="F5" s="335"/>
      <c r="G5" s="327"/>
      <c r="H5" s="335"/>
      <c r="I5" s="335"/>
      <c r="J5" s="335"/>
      <c r="K5" s="335"/>
      <c r="L5" s="335"/>
    </row>
    <row r="6" spans="1:13" s="77" customFormat="1" ht="36" customHeight="1" x14ac:dyDescent="0.3">
      <c r="A6" s="179">
        <f>SUM(B6:L6)-A10</f>
        <v>75</v>
      </c>
      <c r="B6" s="102">
        <v>1</v>
      </c>
      <c r="C6" s="102">
        <v>2</v>
      </c>
      <c r="D6" s="102">
        <v>3</v>
      </c>
      <c r="E6" s="102">
        <v>0</v>
      </c>
      <c r="F6" s="102">
        <v>0</v>
      </c>
      <c r="G6" s="102">
        <v>1</v>
      </c>
      <c r="H6" s="102">
        <v>25</v>
      </c>
      <c r="I6" s="102">
        <v>0</v>
      </c>
      <c r="J6" s="102">
        <v>16</v>
      </c>
      <c r="K6" s="102">
        <v>12</v>
      </c>
      <c r="L6" s="102">
        <v>24</v>
      </c>
      <c r="M6" s="89"/>
    </row>
    <row r="7" spans="1:13" ht="18.75" customHeight="1" x14ac:dyDescent="0.3">
      <c r="A7" s="374" t="str">
        <f>IF(A6=B6+C6+D6+E6+F6+G6+H6+I6+J6+K6+L6-A10,"ПРАВИЛЬНО"," НЕПРАВИЛЬНО")</f>
        <v>ПРАВИЛЬНО</v>
      </c>
      <c r="B7" s="375"/>
      <c r="C7" s="376" t="s">
        <v>16</v>
      </c>
      <c r="D7" s="376"/>
      <c r="E7" s="376"/>
      <c r="F7" s="376"/>
      <c r="G7" s="376"/>
      <c r="H7" s="376"/>
      <c r="I7" s="376"/>
      <c r="J7" s="376"/>
      <c r="K7" s="376"/>
      <c r="L7" s="377"/>
      <c r="M7" s="90"/>
    </row>
    <row r="8" spans="1:13" ht="36" customHeight="1" x14ac:dyDescent="0.25">
      <c r="A8" s="103">
        <f>SUM(B8:L8)</f>
        <v>100</v>
      </c>
      <c r="B8" s="103">
        <f>100/A6*(B6-B10)</f>
        <v>1.3333333333333333</v>
      </c>
      <c r="C8" s="103">
        <f>100/A6*(C6-C10)</f>
        <v>2.6666666666666665</v>
      </c>
      <c r="D8" s="103">
        <f>100/A6*(D6-D10)</f>
        <v>4</v>
      </c>
      <c r="E8" s="103">
        <f>100/A6*(E6-E10)</f>
        <v>0</v>
      </c>
      <c r="F8" s="103">
        <f>100/A6*(F6-F10)</f>
        <v>0</v>
      </c>
      <c r="G8" s="103">
        <f>100/A6*(G6-G10)</f>
        <v>1.3333333333333333</v>
      </c>
      <c r="H8" s="103">
        <f>100/A6*(H6-H10)</f>
        <v>32</v>
      </c>
      <c r="I8" s="103">
        <f>100/A6*(I6-I10)</f>
        <v>0</v>
      </c>
      <c r="J8" s="103">
        <f>100/A6*(J6-J10)</f>
        <v>20</v>
      </c>
      <c r="K8" s="103">
        <f>100/A6*(K6-K10)</f>
        <v>14.666666666666666</v>
      </c>
      <c r="L8" s="103">
        <f>100/A6*(L6-L10)</f>
        <v>24</v>
      </c>
      <c r="M8" s="238"/>
    </row>
    <row r="9" spans="1:13" ht="19.5" customHeight="1" x14ac:dyDescent="0.3">
      <c r="A9" s="365" t="s">
        <v>195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90"/>
    </row>
    <row r="10" spans="1:13" s="61" customFormat="1" ht="36" customHeight="1" x14ac:dyDescent="0.25">
      <c r="A10" s="98">
        <f>SUM(B10:L10)</f>
        <v>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1</v>
      </c>
      <c r="I10" s="21">
        <v>0</v>
      </c>
      <c r="J10" s="21">
        <v>1</v>
      </c>
      <c r="K10" s="21">
        <v>1</v>
      </c>
      <c r="L10" s="21">
        <v>6</v>
      </c>
    </row>
    <row r="11" spans="1:13" ht="19.5" customHeight="1" x14ac:dyDescent="0.25">
      <c r="A11" s="364" t="s">
        <v>189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</row>
    <row r="12" spans="1:13" s="78" customFormat="1" ht="36" customHeight="1" x14ac:dyDescent="0.3">
      <c r="A12" s="35">
        <f>SUM(B12:L12)</f>
        <v>9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1</v>
      </c>
      <c r="I12" s="147">
        <v>0</v>
      </c>
      <c r="J12" s="147">
        <v>1</v>
      </c>
      <c r="K12" s="147">
        <v>4</v>
      </c>
      <c r="L12" s="147">
        <v>3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9"/>
  <sheetViews>
    <sheetView tabSelected="1" view="pageBreakPreview" topLeftCell="A4" zoomScale="90" zoomScaleNormal="100" zoomScaleSheetLayoutView="90" workbookViewId="0">
      <selection activeCell="B6" sqref="B6:B1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24" t="s">
        <v>42</v>
      </c>
      <c r="B1" s="324"/>
      <c r="C1" s="324"/>
    </row>
    <row r="2" spans="1:4" ht="18.75" customHeight="1" x14ac:dyDescent="0.25">
      <c r="A2" s="177" t="s">
        <v>1</v>
      </c>
      <c r="B2" s="177" t="s">
        <v>2</v>
      </c>
      <c r="C2" s="177" t="s">
        <v>44</v>
      </c>
    </row>
    <row r="3" spans="1:4" ht="18.75" customHeight="1" x14ac:dyDescent="0.25">
      <c r="A3" s="28" t="s">
        <v>182</v>
      </c>
      <c r="B3" s="98">
        <v>47</v>
      </c>
      <c r="C3" s="92">
        <f>SUM(B6:B14)</f>
        <v>47</v>
      </c>
      <c r="D3" s="105">
        <f>SUM(B6:B14)-B4</f>
        <v>45</v>
      </c>
    </row>
    <row r="4" spans="1:4" ht="55.5" customHeight="1" x14ac:dyDescent="0.25">
      <c r="A4" s="94" t="s">
        <v>197</v>
      </c>
      <c r="B4" s="57">
        <v>2</v>
      </c>
      <c r="C4" s="91"/>
      <c r="D4" s="105"/>
    </row>
    <row r="5" spans="1:4" ht="18.75" x14ac:dyDescent="0.25">
      <c r="A5" s="180" t="s">
        <v>0</v>
      </c>
      <c r="B5" s="84"/>
      <c r="C5" s="85"/>
    </row>
    <row r="6" spans="1:4" ht="18.75" x14ac:dyDescent="0.25">
      <c r="A6" s="29" t="s">
        <v>187</v>
      </c>
      <c r="B6" s="21">
        <v>17</v>
      </c>
      <c r="C6" s="31">
        <f>100/B3*B6</f>
        <v>36.170212765957444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26</v>
      </c>
      <c r="C9" s="31">
        <f>100/B3*B9</f>
        <v>55.319148936170208</v>
      </c>
    </row>
    <row r="10" spans="1:4" ht="18.75" customHeight="1" x14ac:dyDescent="0.25">
      <c r="A10" s="29" t="s">
        <v>21</v>
      </c>
      <c r="B10" s="21">
        <v>0</v>
      </c>
      <c r="C10" s="31">
        <f>100/B3*B10</f>
        <v>0</v>
      </c>
    </row>
    <row r="11" spans="1:4" ht="18.75" customHeight="1" x14ac:dyDescent="0.25">
      <c r="A11" s="29" t="s">
        <v>22</v>
      </c>
      <c r="B11" s="21">
        <v>3</v>
      </c>
      <c r="C11" s="31">
        <f>100/B3*B11</f>
        <v>6.3829787234042552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1</v>
      </c>
      <c r="C14" s="31">
        <f>100/B3*B14</f>
        <v>2.1276595744680851</v>
      </c>
    </row>
    <row r="15" spans="1:4" ht="18.75" x14ac:dyDescent="0.25">
      <c r="A15" s="180" t="s">
        <v>25</v>
      </c>
      <c r="B15" s="86">
        <f>SUM(B16,B18,B19,B20)</f>
        <v>45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27</v>
      </c>
      <c r="C16" s="31">
        <f>100/D3*B16</f>
        <v>60</v>
      </c>
    </row>
    <row r="17" spans="1:3" ht="56.25" customHeight="1" x14ac:dyDescent="0.25">
      <c r="A17" s="33" t="s">
        <v>194</v>
      </c>
      <c r="B17" s="37">
        <v>1</v>
      </c>
      <c r="C17" s="31">
        <f>100/D3*B17</f>
        <v>2.2222222222222223</v>
      </c>
    </row>
    <row r="18" spans="1:3" ht="18.75" customHeight="1" x14ac:dyDescent="0.25">
      <c r="A18" s="29" t="s">
        <v>26</v>
      </c>
      <c r="B18" s="37">
        <v>5</v>
      </c>
      <c r="C18" s="31">
        <f>100/D3*B18</f>
        <v>11.111111111111111</v>
      </c>
    </row>
    <row r="19" spans="1:3" ht="18.75" customHeight="1" x14ac:dyDescent="0.25">
      <c r="A19" s="29" t="s">
        <v>27</v>
      </c>
      <c r="B19" s="37">
        <v>12</v>
      </c>
      <c r="C19" s="31">
        <f>100/D3*B19</f>
        <v>26.666666666666668</v>
      </c>
    </row>
    <row r="20" spans="1:3" ht="18.75" customHeight="1" x14ac:dyDescent="0.25">
      <c r="A20" s="29" t="s">
        <v>28</v>
      </c>
      <c r="B20" s="37">
        <v>1</v>
      </c>
      <c r="C20" s="31">
        <f>100/D3*B20</f>
        <v>2.2222222222222223</v>
      </c>
    </row>
    <row r="21" spans="1:3" ht="18.75" x14ac:dyDescent="0.25">
      <c r="A21" s="180" t="s">
        <v>29</v>
      </c>
      <c r="B21" s="86">
        <f>SUM(B22:B25)</f>
        <v>47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5</v>
      </c>
      <c r="C23" s="31">
        <f>100/B3*B23</f>
        <v>10.638297872340425</v>
      </c>
    </row>
    <row r="24" spans="1:3" ht="18.75" x14ac:dyDescent="0.25">
      <c r="A24" s="29" t="s">
        <v>32</v>
      </c>
      <c r="B24" s="37">
        <v>9</v>
      </c>
      <c r="C24" s="31">
        <f>100/B3*B24</f>
        <v>19.148936170212764</v>
      </c>
    </row>
    <row r="25" spans="1:3" ht="18.75" customHeight="1" x14ac:dyDescent="0.25">
      <c r="A25" s="29" t="s">
        <v>33</v>
      </c>
      <c r="B25" s="37">
        <v>33</v>
      </c>
      <c r="C25" s="31">
        <f>100/B3*B25</f>
        <v>70.212765957446805</v>
      </c>
    </row>
    <row r="26" spans="1:3" ht="18.75" x14ac:dyDescent="0.25">
      <c r="A26" s="180" t="s">
        <v>122</v>
      </c>
      <c r="B26" s="86">
        <f>SUM(B27:B30)</f>
        <v>45</v>
      </c>
      <c r="C26" s="87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6</v>
      </c>
      <c r="C27" s="31">
        <f>100/D3*B27</f>
        <v>13.333333333333334</v>
      </c>
    </row>
    <row r="28" spans="1:3" ht="18.75" customHeight="1" x14ac:dyDescent="0.25">
      <c r="A28" s="34" t="s">
        <v>34</v>
      </c>
      <c r="B28" s="37">
        <v>7</v>
      </c>
      <c r="C28" s="31">
        <f>100/D3*B28</f>
        <v>15.555555555555557</v>
      </c>
    </row>
    <row r="29" spans="1:3" ht="18.75" customHeight="1" x14ac:dyDescent="0.25">
      <c r="A29" s="34" t="s">
        <v>35</v>
      </c>
      <c r="B29" s="37">
        <v>8</v>
      </c>
      <c r="C29" s="31">
        <f>100/D3*B29</f>
        <v>17.777777777777779</v>
      </c>
    </row>
    <row r="30" spans="1:3" ht="18.75" customHeight="1" x14ac:dyDescent="0.25">
      <c r="A30" s="34" t="s">
        <v>36</v>
      </c>
      <c r="B30" s="37">
        <v>24</v>
      </c>
      <c r="C30" s="31">
        <f>100/D3*B30</f>
        <v>53.333333333333336</v>
      </c>
    </row>
    <row r="31" spans="1:3" ht="18.75" x14ac:dyDescent="0.25">
      <c r="A31" s="88" t="s">
        <v>123</v>
      </c>
      <c r="B31" s="86">
        <f>SUM(B32:B35)</f>
        <v>45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23</v>
      </c>
      <c r="C32" s="31">
        <f>100/D3*B32</f>
        <v>51.111111111111114</v>
      </c>
    </row>
    <row r="33" spans="1:3" ht="18.75" customHeight="1" x14ac:dyDescent="0.25">
      <c r="A33" s="29" t="s">
        <v>34</v>
      </c>
      <c r="B33" s="37">
        <v>4</v>
      </c>
      <c r="C33" s="31">
        <f>100/D3*B33</f>
        <v>8.8888888888888893</v>
      </c>
    </row>
    <row r="34" spans="1:3" ht="18.75" customHeight="1" x14ac:dyDescent="0.25">
      <c r="A34" s="29" t="s">
        <v>35</v>
      </c>
      <c r="B34" s="37">
        <v>8</v>
      </c>
      <c r="C34" s="31">
        <f>100/D3*B34</f>
        <v>17.777777777777779</v>
      </c>
    </row>
    <row r="35" spans="1:3" ht="18.75" customHeight="1" x14ac:dyDescent="0.25">
      <c r="A35" s="29" t="s">
        <v>36</v>
      </c>
      <c r="B35" s="37">
        <v>10</v>
      </c>
      <c r="C35" s="31">
        <f>100/D3*B35</f>
        <v>22.222222222222221</v>
      </c>
    </row>
    <row r="36" spans="1:3" ht="18.75" x14ac:dyDescent="0.25">
      <c r="A36" s="180" t="s">
        <v>37</v>
      </c>
      <c r="B36" s="86">
        <f>SUM(B37:B38)</f>
        <v>45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22</v>
      </c>
      <c r="C37" s="31">
        <f>100/D3*B37</f>
        <v>48.888888888888893</v>
      </c>
    </row>
    <row r="38" spans="1:3" ht="18.75" customHeight="1" x14ac:dyDescent="0.25">
      <c r="A38" s="29" t="s">
        <v>39</v>
      </c>
      <c r="B38" s="37">
        <v>23</v>
      </c>
      <c r="C38" s="31">
        <f>100/D3*B38</f>
        <v>51.111111111111114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4"/>
  <sheetViews>
    <sheetView view="pageBreakPreview" zoomScale="57" zoomScaleNormal="100" zoomScaleSheetLayoutView="57" workbookViewId="0">
      <selection activeCell="D12" sqref="D12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78" t="s">
        <v>124</v>
      </c>
      <c r="B1" s="378"/>
      <c r="C1" s="378"/>
      <c r="D1" s="378"/>
      <c r="E1" s="378"/>
      <c r="F1" s="378"/>
    </row>
    <row r="2" spans="1:6" ht="102" customHeight="1" x14ac:dyDescent="0.25">
      <c r="A2" s="174" t="s">
        <v>125</v>
      </c>
      <c r="B2" s="174" t="s">
        <v>126</v>
      </c>
      <c r="C2" s="174" t="s">
        <v>256</v>
      </c>
      <c r="D2" s="174" t="s">
        <v>125</v>
      </c>
      <c r="E2" s="174" t="s">
        <v>126</v>
      </c>
      <c r="F2" s="174" t="s">
        <v>257</v>
      </c>
    </row>
    <row r="3" spans="1:6" ht="37.5" x14ac:dyDescent="0.25">
      <c r="A3" s="75" t="s">
        <v>127</v>
      </c>
      <c r="B3" s="35">
        <f>B4+B5+B6+B7+B8+B9+B10+B11+B12+B13+B14+B15+B16+B17+B18+B19+B20+B21+B22+B23+B24</f>
        <v>9</v>
      </c>
      <c r="C3" s="98"/>
      <c r="D3" s="75" t="s">
        <v>128</v>
      </c>
      <c r="E3" s="35">
        <f>E4+E5+E6+E7+E8+E9+E10+E11+E12+E13+E14+E15+E16+E17</f>
        <v>8</v>
      </c>
      <c r="F3" s="98"/>
    </row>
    <row r="4" spans="1:6" ht="93.75" x14ac:dyDescent="0.25">
      <c r="A4" s="251" t="s">
        <v>483</v>
      </c>
      <c r="B4" s="21">
        <v>1</v>
      </c>
      <c r="C4" s="97" t="s">
        <v>484</v>
      </c>
      <c r="D4" s="76" t="s">
        <v>495</v>
      </c>
      <c r="E4" s="21">
        <v>2</v>
      </c>
      <c r="F4" s="97" t="s">
        <v>496</v>
      </c>
    </row>
    <row r="5" spans="1:6" ht="23.25" customHeight="1" x14ac:dyDescent="0.25">
      <c r="A5" s="76" t="s">
        <v>485</v>
      </c>
      <c r="B5" s="21">
        <v>1</v>
      </c>
      <c r="C5" s="97" t="s">
        <v>486</v>
      </c>
      <c r="D5" s="76" t="s">
        <v>497</v>
      </c>
      <c r="E5" s="21">
        <v>1</v>
      </c>
      <c r="F5" s="67" t="s">
        <v>498</v>
      </c>
    </row>
    <row r="6" spans="1:6" ht="206.25" x14ac:dyDescent="0.25">
      <c r="A6" s="76" t="s">
        <v>487</v>
      </c>
      <c r="B6" s="21">
        <v>1</v>
      </c>
      <c r="C6" s="97" t="s">
        <v>488</v>
      </c>
      <c r="D6" s="76" t="s">
        <v>499</v>
      </c>
      <c r="E6" s="21">
        <v>1</v>
      </c>
      <c r="F6" s="67" t="s">
        <v>500</v>
      </c>
    </row>
    <row r="7" spans="1:6" ht="131.25" x14ac:dyDescent="0.25">
      <c r="A7" s="76" t="s">
        <v>489</v>
      </c>
      <c r="B7" s="21">
        <v>2</v>
      </c>
      <c r="C7" s="97" t="s">
        <v>490</v>
      </c>
      <c r="D7" s="76" t="s">
        <v>501</v>
      </c>
      <c r="E7" s="21">
        <v>1</v>
      </c>
      <c r="F7" s="67" t="s">
        <v>502</v>
      </c>
    </row>
    <row r="8" spans="1:6" ht="56.25" x14ac:dyDescent="0.25">
      <c r="A8" s="76" t="s">
        <v>491</v>
      </c>
      <c r="B8" s="21">
        <v>3</v>
      </c>
      <c r="C8" s="279" t="s">
        <v>492</v>
      </c>
      <c r="D8" s="76" t="s">
        <v>302</v>
      </c>
      <c r="E8" s="21">
        <v>3</v>
      </c>
      <c r="F8" s="97" t="s">
        <v>496</v>
      </c>
    </row>
    <row r="9" spans="1:6" ht="75" x14ac:dyDescent="0.25">
      <c r="A9" s="76" t="s">
        <v>493</v>
      </c>
      <c r="B9" s="21">
        <v>1</v>
      </c>
      <c r="C9" s="97" t="s">
        <v>494</v>
      </c>
      <c r="D9" s="76"/>
      <c r="E9" s="21"/>
      <c r="F9" s="67"/>
    </row>
    <row r="10" spans="1:6" ht="18.75" x14ac:dyDescent="0.25">
      <c r="A10" s="76"/>
      <c r="B10" s="21"/>
      <c r="C10" s="67"/>
      <c r="D10" s="76"/>
      <c r="E10" s="21"/>
      <c r="F10" s="67"/>
    </row>
    <row r="11" spans="1:6" ht="18.75" x14ac:dyDescent="0.25">
      <c r="A11" s="76"/>
      <c r="B11" s="21"/>
      <c r="C11" s="67"/>
      <c r="D11" s="76"/>
      <c r="E11" s="21"/>
      <c r="F11" s="67"/>
    </row>
    <row r="12" spans="1:6" ht="18.75" x14ac:dyDescent="0.25">
      <c r="A12" s="76"/>
      <c r="B12" s="21"/>
      <c r="C12" s="67"/>
      <c r="D12" s="76"/>
      <c r="E12" s="21"/>
      <c r="F12" s="67"/>
    </row>
    <row r="13" spans="1:6" ht="18.75" x14ac:dyDescent="0.25">
      <c r="A13" s="76"/>
      <c r="B13" s="21"/>
      <c r="C13" s="67"/>
      <c r="D13" s="76"/>
      <c r="E13" s="21"/>
      <c r="F13" s="67"/>
    </row>
    <row r="14" spans="1:6" ht="18.75" x14ac:dyDescent="0.25">
      <c r="A14" s="76"/>
      <c r="B14" s="21"/>
      <c r="C14" s="67"/>
      <c r="D14" s="76"/>
      <c r="E14" s="21"/>
      <c r="F14" s="67"/>
    </row>
    <row r="15" spans="1:6" ht="18.75" x14ac:dyDescent="0.25">
      <c r="A15" s="76"/>
      <c r="B15" s="21"/>
      <c r="C15" s="67"/>
      <c r="D15" s="76"/>
      <c r="E15" s="21"/>
      <c r="F15" s="67"/>
    </row>
    <row r="16" spans="1:6" ht="18.75" x14ac:dyDescent="0.25">
      <c r="A16" s="76"/>
      <c r="B16" s="21"/>
      <c r="C16" s="67"/>
      <c r="D16" s="76"/>
      <c r="E16" s="21"/>
      <c r="F16" s="67"/>
    </row>
    <row r="17" spans="1:6" ht="18.75" x14ac:dyDescent="0.25">
      <c r="A17" s="76"/>
      <c r="B17" s="21"/>
      <c r="C17" s="67"/>
      <c r="D17" s="76"/>
      <c r="E17" s="21"/>
      <c r="F17" s="67"/>
    </row>
    <row r="18" spans="1:6" ht="42" customHeight="1" x14ac:dyDescent="0.25">
      <c r="A18" s="379" t="s">
        <v>272</v>
      </c>
      <c r="B18" s="380"/>
      <c r="C18" s="380"/>
      <c r="D18" s="380"/>
      <c r="E18" s="380"/>
      <c r="F18" s="381"/>
    </row>
    <row r="19" spans="1:6" ht="37.5" customHeight="1" x14ac:dyDescent="0.25">
      <c r="A19" s="382" t="s">
        <v>269</v>
      </c>
      <c r="B19" s="383"/>
      <c r="C19" s="384"/>
      <c r="D19" s="248" t="s">
        <v>270</v>
      </c>
      <c r="E19" s="388" t="s">
        <v>271</v>
      </c>
      <c r="F19" s="389"/>
    </row>
    <row r="20" spans="1:6" ht="18.75" x14ac:dyDescent="0.25">
      <c r="A20" s="385"/>
      <c r="B20" s="386"/>
      <c r="C20" s="387"/>
      <c r="D20" s="76"/>
      <c r="E20" s="390"/>
      <c r="F20" s="391"/>
    </row>
    <row r="21" spans="1:6" ht="18.75" x14ac:dyDescent="0.25">
      <c r="A21" s="385"/>
      <c r="B21" s="386"/>
      <c r="C21" s="387"/>
      <c r="D21" s="76"/>
      <c r="E21" s="390"/>
      <c r="F21" s="391"/>
    </row>
    <row r="22" spans="1:6" ht="18.75" x14ac:dyDescent="0.25">
      <c r="A22" s="385"/>
      <c r="B22" s="386"/>
      <c r="C22" s="387"/>
      <c r="D22" s="76"/>
      <c r="E22" s="390"/>
      <c r="F22" s="391"/>
    </row>
    <row r="23" spans="1:6" ht="18.75" x14ac:dyDescent="0.25">
      <c r="A23" s="385"/>
      <c r="B23" s="386"/>
      <c r="C23" s="387"/>
      <c r="D23" s="76"/>
      <c r="E23" s="390"/>
      <c r="F23" s="391"/>
    </row>
    <row r="24" spans="1:6" ht="18.75" x14ac:dyDescent="0.25">
      <c r="A24" s="385"/>
      <c r="B24" s="386"/>
      <c r="C24" s="387"/>
      <c r="D24" s="76"/>
      <c r="E24" s="390"/>
      <c r="F24" s="391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C8" r:id="rId1" display="https://vk.com/feed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12"/>
  <sheetViews>
    <sheetView view="pageBreakPreview" topLeftCell="A11" zoomScale="60" zoomScaleNormal="60" workbookViewId="0">
      <selection activeCell="F4" sqref="F4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98">
        <v>1</v>
      </c>
      <c r="B3" s="188" t="s">
        <v>233</v>
      </c>
      <c r="C3" s="189"/>
      <c r="D3" s="189"/>
      <c r="E3" s="190"/>
      <c r="F3" s="191" t="s">
        <v>595</v>
      </c>
    </row>
    <row r="4" spans="1:6" ht="32.25" customHeight="1" x14ac:dyDescent="0.3">
      <c r="A4" s="199">
        <v>2</v>
      </c>
      <c r="B4" s="118" t="s">
        <v>206</v>
      </c>
      <c r="C4" s="114"/>
      <c r="D4" s="114"/>
      <c r="E4" s="115"/>
      <c r="F4" s="192" t="s">
        <v>596</v>
      </c>
    </row>
    <row r="5" spans="1:6" ht="88.5" customHeight="1" x14ac:dyDescent="0.3">
      <c r="A5" s="200">
        <v>4</v>
      </c>
      <c r="B5" s="119" t="s">
        <v>231</v>
      </c>
      <c r="C5" s="112"/>
      <c r="D5" s="116"/>
      <c r="E5" s="113"/>
      <c r="F5" s="193" t="s">
        <v>572</v>
      </c>
    </row>
    <row r="6" spans="1:6" ht="37.5" customHeight="1" x14ac:dyDescent="0.3">
      <c r="A6" s="200">
        <v>5</v>
      </c>
      <c r="B6" s="117" t="s">
        <v>234</v>
      </c>
      <c r="C6" s="112"/>
      <c r="D6" s="112"/>
      <c r="E6" s="113"/>
      <c r="F6" s="193" t="s">
        <v>571</v>
      </c>
    </row>
    <row r="7" spans="1:6" ht="106.5" customHeight="1" x14ac:dyDescent="0.3">
      <c r="A7" s="200">
        <v>6</v>
      </c>
      <c r="B7" s="119" t="s">
        <v>232</v>
      </c>
      <c r="C7" s="112"/>
      <c r="D7" s="112"/>
      <c r="E7" s="113"/>
      <c r="F7" s="193" t="s">
        <v>598</v>
      </c>
    </row>
    <row r="8" spans="1:6" ht="140.25" customHeight="1" x14ac:dyDescent="0.3">
      <c r="A8" s="200">
        <v>7</v>
      </c>
      <c r="B8" s="119" t="s">
        <v>227</v>
      </c>
      <c r="C8" s="112"/>
      <c r="D8" s="112"/>
      <c r="E8" s="113"/>
      <c r="F8" s="193">
        <v>2189</v>
      </c>
    </row>
    <row r="9" spans="1:6" ht="167.25" customHeight="1" x14ac:dyDescent="0.3">
      <c r="A9" s="200">
        <v>8</v>
      </c>
      <c r="B9" s="119" t="s">
        <v>228</v>
      </c>
      <c r="C9" s="112"/>
      <c r="D9" s="112"/>
      <c r="E9" s="113"/>
      <c r="F9" s="193">
        <v>1366</v>
      </c>
    </row>
    <row r="10" spans="1:6" ht="114.75" customHeight="1" x14ac:dyDescent="0.3">
      <c r="A10" s="200">
        <v>9</v>
      </c>
      <c r="B10" s="119" t="s">
        <v>226</v>
      </c>
      <c r="C10" s="112"/>
      <c r="D10" s="112"/>
      <c r="E10" s="113"/>
      <c r="F10" s="193">
        <v>27</v>
      </c>
    </row>
    <row r="11" spans="1:6" ht="88.5" customHeight="1" x14ac:dyDescent="0.3">
      <c r="A11" s="200">
        <v>10</v>
      </c>
      <c r="B11" s="119" t="s">
        <v>230</v>
      </c>
      <c r="C11" s="112"/>
      <c r="D11" s="112"/>
      <c r="E11" s="113"/>
      <c r="F11" s="193" t="s">
        <v>599</v>
      </c>
    </row>
    <row r="12" spans="1:6" ht="135" customHeight="1" thickBot="1" x14ac:dyDescent="0.35">
      <c r="A12" s="201">
        <v>11</v>
      </c>
      <c r="B12" s="194" t="s">
        <v>229</v>
      </c>
      <c r="C12" s="195"/>
      <c r="D12" s="195"/>
      <c r="E12" s="196"/>
      <c r="F12" s="197" t="s">
        <v>597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20"/>
  <sheetViews>
    <sheetView view="pageBreakPreview" zoomScale="80" zoomScaleNormal="100" zoomScaleSheetLayoutView="80" workbookViewId="0">
      <selection activeCell="B13" sqref="B13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14" t="s">
        <v>45</v>
      </c>
      <c r="B1" s="314"/>
    </row>
    <row r="2" spans="1:2" ht="18.75" customHeight="1" x14ac:dyDescent="0.25">
      <c r="A2" s="335" t="s">
        <v>46</v>
      </c>
      <c r="B2" s="247" t="s">
        <v>47</v>
      </c>
    </row>
    <row r="3" spans="1:2" ht="57.75" customHeight="1" x14ac:dyDescent="0.25">
      <c r="A3" s="335"/>
      <c r="B3" s="176" t="s">
        <v>48</v>
      </c>
    </row>
    <row r="4" spans="1:2" ht="18.75" x14ac:dyDescent="0.25">
      <c r="A4" s="30" t="s">
        <v>72</v>
      </c>
      <c r="B4" s="21">
        <v>1</v>
      </c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0"/>
    </row>
    <row r="7" spans="1:2" ht="18.75" x14ac:dyDescent="0.25">
      <c r="A7" s="53" t="s">
        <v>73</v>
      </c>
      <c r="B7" s="80"/>
    </row>
    <row r="8" spans="1:2" ht="18.75" x14ac:dyDescent="0.25">
      <c r="A8" s="33" t="s">
        <v>190</v>
      </c>
      <c r="B8" s="24"/>
    </row>
    <row r="9" spans="1:2" ht="18.75" x14ac:dyDescent="0.25">
      <c r="A9" s="53" t="s">
        <v>77</v>
      </c>
      <c r="B9" s="100"/>
    </row>
    <row r="10" spans="1:2" ht="18.75" x14ac:dyDescent="0.25">
      <c r="A10" s="53" t="s">
        <v>75</v>
      </c>
      <c r="B10" s="80"/>
    </row>
    <row r="11" spans="1:2" ht="18.75" x14ac:dyDescent="0.25">
      <c r="A11" s="53" t="s">
        <v>79</v>
      </c>
      <c r="B11" s="80"/>
    </row>
    <row r="12" spans="1:2" ht="18.75" x14ac:dyDescent="0.25">
      <c r="A12" s="53" t="s">
        <v>80</v>
      </c>
      <c r="B12" s="80"/>
    </row>
    <row r="13" spans="1:2" ht="18.75" x14ac:dyDescent="0.25">
      <c r="A13" s="53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6" t="s">
        <v>74</v>
      </c>
      <c r="B15" s="100">
        <v>1</v>
      </c>
    </row>
    <row r="16" spans="1:2" ht="18.75" x14ac:dyDescent="0.25">
      <c r="A16" s="53" t="s">
        <v>78</v>
      </c>
      <c r="B16" s="80"/>
    </row>
    <row r="17" spans="1:2" ht="18.75" x14ac:dyDescent="0.25">
      <c r="A17" s="53" t="s">
        <v>225</v>
      </c>
      <c r="B17" s="80"/>
    </row>
    <row r="18" spans="1:2" ht="18.75" x14ac:dyDescent="0.25">
      <c r="A18" s="53" t="s">
        <v>262</v>
      </c>
      <c r="B18" s="80"/>
    </row>
    <row r="19" spans="1:2" ht="18.75" x14ac:dyDescent="0.25">
      <c r="A19" s="181" t="s">
        <v>81</v>
      </c>
      <c r="B19" s="81">
        <f>B18+B17+B16+B15+B14+B13+B12+B11+B10+B9+B8+B7++B6+B5+B4</f>
        <v>2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K6"/>
  <sheetViews>
    <sheetView view="pageBreakPreview" zoomScale="87" zoomScaleNormal="100" zoomScaleSheetLayoutView="87" workbookViewId="0">
      <selection activeCell="C6" sqref="C6:E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49" t="s">
        <v>277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48" customHeight="1" x14ac:dyDescent="0.3">
      <c r="A2" s="398"/>
      <c r="B2" s="398"/>
      <c r="C2" s="399" t="s">
        <v>273</v>
      </c>
      <c r="D2" s="399"/>
      <c r="E2" s="399"/>
      <c r="F2" s="392" t="s">
        <v>270</v>
      </c>
      <c r="G2" s="393"/>
      <c r="H2" s="394"/>
      <c r="I2" s="392" t="s">
        <v>279</v>
      </c>
      <c r="J2" s="393"/>
      <c r="K2" s="394"/>
    </row>
    <row r="3" spans="1:11" ht="47.25" customHeight="1" x14ac:dyDescent="0.3">
      <c r="A3" s="396" t="s">
        <v>274</v>
      </c>
      <c r="B3" s="396"/>
      <c r="C3" s="395"/>
      <c r="D3" s="395"/>
      <c r="E3" s="395"/>
      <c r="F3" s="395"/>
      <c r="G3" s="395"/>
      <c r="H3" s="395"/>
      <c r="I3" s="395"/>
      <c r="J3" s="395"/>
      <c r="K3" s="395"/>
    </row>
    <row r="4" spans="1:11" ht="44.25" customHeight="1" x14ac:dyDescent="0.3">
      <c r="A4" s="396" t="s">
        <v>275</v>
      </c>
      <c r="B4" s="396"/>
      <c r="C4" s="395" t="s">
        <v>503</v>
      </c>
      <c r="D4" s="395"/>
      <c r="E4" s="395"/>
      <c r="F4" s="395">
        <v>30</v>
      </c>
      <c r="G4" s="395"/>
      <c r="H4" s="395"/>
      <c r="I4" s="395" t="s">
        <v>507</v>
      </c>
      <c r="J4" s="395"/>
      <c r="K4" s="395"/>
    </row>
    <row r="5" spans="1:11" ht="50.25" customHeight="1" x14ac:dyDescent="0.3">
      <c r="A5" s="396" t="s">
        <v>276</v>
      </c>
      <c r="B5" s="396"/>
      <c r="C5" s="395" t="s">
        <v>504</v>
      </c>
      <c r="D5" s="395"/>
      <c r="E5" s="395"/>
      <c r="F5" s="395">
        <v>20</v>
      </c>
      <c r="G5" s="395"/>
      <c r="H5" s="395"/>
      <c r="I5" s="395" t="s">
        <v>505</v>
      </c>
      <c r="J5" s="395"/>
      <c r="K5" s="395"/>
    </row>
    <row r="6" spans="1:11" ht="51" customHeight="1" x14ac:dyDescent="0.3">
      <c r="A6" s="397" t="s">
        <v>278</v>
      </c>
      <c r="B6" s="397"/>
      <c r="C6" s="395"/>
      <c r="D6" s="395"/>
      <c r="E6" s="395"/>
      <c r="F6" s="395"/>
      <c r="G6" s="395"/>
      <c r="H6" s="395"/>
      <c r="I6" s="395"/>
      <c r="J6" s="395"/>
      <c r="K6" s="395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33"/>
  <sheetViews>
    <sheetView view="pageBreakPreview" topLeftCell="A9" zoomScale="90" zoomScaleNormal="100" zoomScaleSheetLayoutView="90" workbookViewId="0">
      <selection activeCell="E7" sqref="E7:F13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24" t="s">
        <v>82</v>
      </c>
      <c r="B1" s="324"/>
      <c r="C1" s="324"/>
      <c r="D1" s="324"/>
      <c r="E1" s="324"/>
      <c r="F1" s="324"/>
      <c r="G1" s="324"/>
      <c r="H1" s="324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25" t="s">
        <v>56</v>
      </c>
      <c r="B3" s="328" t="s">
        <v>71</v>
      </c>
      <c r="C3" s="331" t="s">
        <v>176</v>
      </c>
      <c r="D3" s="332"/>
      <c r="E3" s="331" t="s">
        <v>192</v>
      </c>
      <c r="F3" s="332"/>
      <c r="G3" s="335" t="s">
        <v>0</v>
      </c>
      <c r="H3" s="335"/>
    </row>
    <row r="4" spans="1:9" s="1" customFormat="1" ht="54" customHeight="1" x14ac:dyDescent="0.3">
      <c r="A4" s="326"/>
      <c r="B4" s="329"/>
      <c r="C4" s="333"/>
      <c r="D4" s="334"/>
      <c r="E4" s="333"/>
      <c r="F4" s="330"/>
      <c r="G4" s="335" t="s">
        <v>177</v>
      </c>
      <c r="H4" s="335" t="s">
        <v>193</v>
      </c>
    </row>
    <row r="5" spans="1:9" s="1" customFormat="1" ht="18.75" hidden="1" customHeight="1" x14ac:dyDescent="0.3">
      <c r="A5" s="326"/>
      <c r="B5" s="329"/>
      <c r="C5" s="40"/>
      <c r="D5" s="40"/>
      <c r="E5" s="40"/>
      <c r="F5" s="41"/>
      <c r="G5" s="335"/>
      <c r="H5" s="335"/>
    </row>
    <row r="6" spans="1:9" s="1" customFormat="1" ht="21.75" customHeight="1" x14ac:dyDescent="0.3">
      <c r="A6" s="327"/>
      <c r="B6" s="330"/>
      <c r="C6" s="177" t="s">
        <v>53</v>
      </c>
      <c r="D6" s="177" t="s">
        <v>83</v>
      </c>
      <c r="E6" s="177" t="s">
        <v>53</v>
      </c>
      <c r="F6" s="180" t="s">
        <v>83</v>
      </c>
      <c r="G6" s="335"/>
      <c r="H6" s="335"/>
    </row>
    <row r="7" spans="1:9" s="1" customFormat="1" ht="39" customHeight="1" x14ac:dyDescent="0.3">
      <c r="A7" s="42">
        <v>1</v>
      </c>
      <c r="B7" s="43" t="s">
        <v>54</v>
      </c>
      <c r="C7" s="178">
        <v>6</v>
      </c>
      <c r="D7" s="178">
        <v>6</v>
      </c>
      <c r="E7" s="178">
        <v>150</v>
      </c>
      <c r="F7" s="178">
        <v>150</v>
      </c>
      <c r="G7" s="178">
        <v>0</v>
      </c>
      <c r="H7" s="178">
        <v>0</v>
      </c>
    </row>
    <row r="8" spans="1:9" s="1" customFormat="1" ht="39" customHeight="1" x14ac:dyDescent="0.3">
      <c r="A8" s="42">
        <v>2</v>
      </c>
      <c r="B8" s="43" t="s">
        <v>55</v>
      </c>
      <c r="C8" s="178">
        <v>5</v>
      </c>
      <c r="D8" s="178">
        <v>5</v>
      </c>
      <c r="E8" s="178">
        <v>115</v>
      </c>
      <c r="F8" s="178">
        <v>115</v>
      </c>
      <c r="G8" s="178">
        <v>0</v>
      </c>
      <c r="H8" s="178">
        <v>0</v>
      </c>
    </row>
    <row r="9" spans="1:9" s="1" customFormat="1" ht="19.5" customHeight="1" x14ac:dyDescent="0.3">
      <c r="A9" s="341">
        <v>3</v>
      </c>
      <c r="B9" s="95" t="s">
        <v>63</v>
      </c>
      <c r="C9" s="343">
        <v>1</v>
      </c>
      <c r="D9" s="343">
        <v>1</v>
      </c>
      <c r="E9" s="345">
        <v>15</v>
      </c>
      <c r="F9" s="346"/>
      <c r="G9" s="343">
        <v>0</v>
      </c>
      <c r="H9" s="93">
        <v>0</v>
      </c>
    </row>
    <row r="10" spans="1:9" s="1" customFormat="1" ht="18.75" customHeight="1" x14ac:dyDescent="0.3">
      <c r="A10" s="342"/>
      <c r="B10" s="95" t="s">
        <v>85</v>
      </c>
      <c r="C10" s="344"/>
      <c r="D10" s="344"/>
      <c r="E10" s="178">
        <v>3</v>
      </c>
      <c r="F10" s="178">
        <v>15</v>
      </c>
      <c r="G10" s="344"/>
      <c r="H10" s="178">
        <v>0</v>
      </c>
    </row>
    <row r="11" spans="1:9" s="1" customFormat="1" ht="56.25" customHeight="1" x14ac:dyDescent="0.3">
      <c r="A11" s="42">
        <v>4</v>
      </c>
      <c r="B11" s="44" t="s">
        <v>64</v>
      </c>
      <c r="C11" s="178">
        <v>0</v>
      </c>
      <c r="D11" s="178">
        <v>0</v>
      </c>
      <c r="E11" s="178">
        <v>0</v>
      </c>
      <c r="F11" s="178">
        <v>0</v>
      </c>
      <c r="G11" s="178">
        <v>0</v>
      </c>
      <c r="H11" s="178">
        <v>0</v>
      </c>
    </row>
    <row r="12" spans="1:9" s="1" customFormat="1" ht="56.25" x14ac:dyDescent="0.3">
      <c r="A12" s="42">
        <v>5</v>
      </c>
      <c r="B12" s="43" t="s">
        <v>65</v>
      </c>
      <c r="C12" s="178">
        <v>5</v>
      </c>
      <c r="D12" s="178">
        <v>5</v>
      </c>
      <c r="E12" s="178">
        <v>110</v>
      </c>
      <c r="F12" s="178">
        <v>110</v>
      </c>
      <c r="G12" s="178">
        <v>0</v>
      </c>
      <c r="H12" s="178">
        <v>0</v>
      </c>
    </row>
    <row r="13" spans="1:9" s="1" customFormat="1" ht="39" customHeight="1" x14ac:dyDescent="0.3">
      <c r="A13" s="42">
        <v>6</v>
      </c>
      <c r="B13" s="44" t="s">
        <v>66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</row>
    <row r="14" spans="1:9" s="2" customFormat="1" ht="39" customHeight="1" x14ac:dyDescent="0.3">
      <c r="A14" s="347" t="s">
        <v>84</v>
      </c>
      <c r="B14" s="348"/>
      <c r="C14" s="351">
        <f>C13+C12+C11+C9+C8+C7</f>
        <v>17</v>
      </c>
      <c r="D14" s="351">
        <f>D13+D12+D11+D9+D8+D7</f>
        <v>17</v>
      </c>
      <c r="E14" s="45">
        <f>E7+E8+E11+E12+E13</f>
        <v>375</v>
      </c>
      <c r="F14" s="45">
        <f>F7+F8+F11+F12+F13</f>
        <v>375</v>
      </c>
      <c r="G14" s="351">
        <f>G7+G8+G9+G11+G12+G13</f>
        <v>0</v>
      </c>
      <c r="H14" s="45"/>
      <c r="I14" s="104"/>
    </row>
    <row r="15" spans="1:9" ht="39" customHeight="1" x14ac:dyDescent="0.25">
      <c r="A15" s="349"/>
      <c r="B15" s="350"/>
      <c r="C15" s="352"/>
      <c r="D15" s="352"/>
      <c r="E15" s="46">
        <f>E10</f>
        <v>3</v>
      </c>
      <c r="F15" s="46">
        <f>F10</f>
        <v>15</v>
      </c>
      <c r="G15" s="352"/>
      <c r="H15" s="46"/>
    </row>
    <row r="16" spans="1:9" ht="18.75" x14ac:dyDescent="0.3">
      <c r="A16" s="336" t="s">
        <v>191</v>
      </c>
      <c r="B16" s="337"/>
      <c r="C16" s="338">
        <f>F14+E9</f>
        <v>390</v>
      </c>
      <c r="D16" s="339"/>
      <c r="E16" s="339"/>
      <c r="F16" s="339"/>
      <c r="G16" s="339"/>
      <c r="H16" s="340"/>
      <c r="I16" s="101">
        <f>F14+F15</f>
        <v>390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6"/>
  <sheetViews>
    <sheetView view="pageBreakPreview" zoomScale="90" zoomScaleNormal="100" zoomScaleSheetLayoutView="90" workbookViewId="0">
      <selection activeCell="B11" sqref="B11:B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3" t="s">
        <v>69</v>
      </c>
      <c r="B1" s="353"/>
      <c r="C1" s="353"/>
      <c r="D1" s="6"/>
    </row>
    <row r="2" spans="1:4" ht="38.25" customHeight="1" x14ac:dyDescent="0.25">
      <c r="A2" s="207" t="s">
        <v>1</v>
      </c>
      <c r="B2" s="206" t="s">
        <v>2</v>
      </c>
      <c r="C2" s="206" t="s">
        <v>70</v>
      </c>
      <c r="D2" s="8"/>
    </row>
    <row r="3" spans="1:4" ht="18.75" x14ac:dyDescent="0.25">
      <c r="A3" s="106" t="s">
        <v>3</v>
      </c>
      <c r="B3" s="208"/>
      <c r="C3" s="209" t="s">
        <v>235</v>
      </c>
      <c r="D3" s="8"/>
    </row>
    <row r="4" spans="1:4" ht="18.75" customHeight="1" x14ac:dyDescent="0.25">
      <c r="A4" s="95" t="s">
        <v>4</v>
      </c>
      <c r="B4" s="210">
        <v>2</v>
      </c>
      <c r="C4" s="211">
        <v>0.5</v>
      </c>
      <c r="D4" s="11"/>
    </row>
    <row r="5" spans="1:4" ht="18.75" customHeight="1" x14ac:dyDescent="0.25">
      <c r="A5" s="95" t="s">
        <v>5</v>
      </c>
      <c r="B5" s="210">
        <v>64</v>
      </c>
      <c r="C5" s="211">
        <v>16.399999999999999</v>
      </c>
      <c r="D5" s="11"/>
    </row>
    <row r="6" spans="1:4" ht="18.75" customHeight="1" x14ac:dyDescent="0.25">
      <c r="A6" s="95" t="s">
        <v>6</v>
      </c>
      <c r="B6" s="210">
        <v>113</v>
      </c>
      <c r="C6" s="211">
        <v>29</v>
      </c>
      <c r="D6" s="11"/>
    </row>
    <row r="7" spans="1:4" ht="18.75" customHeight="1" x14ac:dyDescent="0.25">
      <c r="A7" s="95" t="s">
        <v>67</v>
      </c>
      <c r="B7" s="210">
        <v>144</v>
      </c>
      <c r="C7" s="211">
        <v>37</v>
      </c>
      <c r="D7" s="11"/>
    </row>
    <row r="8" spans="1:4" ht="18.75" customHeight="1" x14ac:dyDescent="0.25">
      <c r="A8" s="95" t="s">
        <v>264</v>
      </c>
      <c r="B8" s="210">
        <v>49</v>
      </c>
      <c r="C8" s="211">
        <v>12.5</v>
      </c>
      <c r="D8" s="11"/>
    </row>
    <row r="9" spans="1:4" ht="18.75" customHeight="1" x14ac:dyDescent="0.25">
      <c r="A9" s="95" t="s">
        <v>265</v>
      </c>
      <c r="B9" s="210">
        <v>18</v>
      </c>
      <c r="C9" s="211">
        <v>4.5999999999999996</v>
      </c>
      <c r="D9" s="11"/>
    </row>
    <row r="10" spans="1:4" ht="18.75" x14ac:dyDescent="0.25">
      <c r="A10" s="106" t="s">
        <v>7</v>
      </c>
      <c r="B10" s="208">
        <f>SUM(B11:B16)</f>
        <v>390</v>
      </c>
      <c r="C10" s="209" t="s">
        <v>235</v>
      </c>
      <c r="D10" s="8"/>
    </row>
    <row r="11" spans="1:4" ht="18.75" customHeight="1" x14ac:dyDescent="0.25">
      <c r="A11" s="95" t="s">
        <v>8</v>
      </c>
      <c r="B11" s="210">
        <v>2</v>
      </c>
      <c r="C11" s="211">
        <v>0.5</v>
      </c>
      <c r="D11" s="11"/>
    </row>
    <row r="12" spans="1:4" ht="18.75" customHeight="1" x14ac:dyDescent="0.25">
      <c r="A12" s="95" t="s">
        <v>9</v>
      </c>
      <c r="B12" s="210">
        <v>168</v>
      </c>
      <c r="C12" s="211">
        <v>43</v>
      </c>
      <c r="D12" s="11"/>
    </row>
    <row r="13" spans="1:4" ht="18.75" customHeight="1" x14ac:dyDescent="0.25">
      <c r="A13" s="95" t="s">
        <v>267</v>
      </c>
      <c r="B13" s="210">
        <v>26</v>
      </c>
      <c r="C13" s="211">
        <v>6.8</v>
      </c>
      <c r="D13" s="11"/>
    </row>
    <row r="14" spans="1:4" ht="18.75" customHeight="1" x14ac:dyDescent="0.25">
      <c r="A14" s="95" t="s">
        <v>268</v>
      </c>
      <c r="B14" s="210">
        <v>17</v>
      </c>
      <c r="C14" s="211">
        <v>4.4000000000000004</v>
      </c>
      <c r="D14" s="11"/>
    </row>
    <row r="15" spans="1:4" ht="18.75" customHeight="1" x14ac:dyDescent="0.25">
      <c r="A15" s="95" t="s">
        <v>10</v>
      </c>
      <c r="B15" s="210">
        <v>90</v>
      </c>
      <c r="C15" s="211">
        <v>23</v>
      </c>
      <c r="D15" s="11"/>
    </row>
    <row r="16" spans="1:4" ht="18.75" x14ac:dyDescent="0.25">
      <c r="A16" s="95" t="s">
        <v>196</v>
      </c>
      <c r="B16" s="210">
        <v>87</v>
      </c>
      <c r="C16" s="211">
        <v>22.3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Q189"/>
  <sheetViews>
    <sheetView view="pageBreakPreview" topLeftCell="A116" zoomScale="70" zoomScaleNormal="80" zoomScaleSheetLayoutView="70" workbookViewId="0">
      <selection activeCell="B92" sqref="B92:L92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53" t="s">
        <v>92</v>
      </c>
      <c r="B1" s="353"/>
      <c r="C1" s="353"/>
      <c r="D1" s="353"/>
      <c r="E1" s="353"/>
      <c r="F1" s="353"/>
      <c r="G1" s="353"/>
      <c r="H1" s="353"/>
      <c r="I1" s="353"/>
      <c r="J1" s="353"/>
      <c r="K1" s="184"/>
      <c r="L1" s="184"/>
    </row>
    <row r="2" spans="1:12" s="5" customFormat="1" ht="37.5" customHeight="1" x14ac:dyDescent="0.25">
      <c r="A2" s="355" t="s">
        <v>56</v>
      </c>
      <c r="B2" s="335" t="s">
        <v>49</v>
      </c>
      <c r="C2" s="335" t="s">
        <v>50</v>
      </c>
      <c r="D2" s="335"/>
      <c r="E2" s="335" t="s">
        <v>51</v>
      </c>
      <c r="F2" s="335" t="s">
        <v>52</v>
      </c>
      <c r="G2" s="335" t="s">
        <v>57</v>
      </c>
      <c r="H2" s="335"/>
      <c r="I2" s="335"/>
      <c r="J2" s="335" t="s">
        <v>58</v>
      </c>
      <c r="K2" s="335" t="s">
        <v>210</v>
      </c>
      <c r="L2" s="335" t="s">
        <v>198</v>
      </c>
    </row>
    <row r="3" spans="1:12" s="5" customFormat="1" ht="57.75" customHeight="1" x14ac:dyDescent="0.25">
      <c r="A3" s="355"/>
      <c r="B3" s="335"/>
      <c r="C3" s="206" t="s">
        <v>53</v>
      </c>
      <c r="D3" s="206" t="s">
        <v>83</v>
      </c>
      <c r="E3" s="335"/>
      <c r="F3" s="335"/>
      <c r="G3" s="206" t="s">
        <v>59</v>
      </c>
      <c r="H3" s="206" t="s">
        <v>209</v>
      </c>
      <c r="I3" s="206" t="s">
        <v>60</v>
      </c>
      <c r="J3" s="335"/>
      <c r="K3" s="335"/>
      <c r="L3" s="335"/>
    </row>
    <row r="4" spans="1:12" s="5" customFormat="1" ht="75" customHeight="1" x14ac:dyDescent="0.25">
      <c r="A4" s="59" t="s">
        <v>61</v>
      </c>
      <c r="B4" s="98" t="s">
        <v>54</v>
      </c>
      <c r="C4" s="98">
        <f>SUM(C5,C12,C16)</f>
        <v>3</v>
      </c>
      <c r="D4" s="98">
        <f>SUM(D5,D12,D16)</f>
        <v>3</v>
      </c>
      <c r="E4" s="98"/>
      <c r="F4" s="98"/>
      <c r="G4" s="98">
        <f t="shared" ref="G4:L4" si="0">SUM(G5,G12,G16)</f>
        <v>61</v>
      </c>
      <c r="H4" s="98">
        <f t="shared" si="0"/>
        <v>0</v>
      </c>
      <c r="I4" s="98">
        <f t="shared" si="0"/>
        <v>958</v>
      </c>
      <c r="J4" s="98">
        <f t="shared" si="0"/>
        <v>1</v>
      </c>
      <c r="K4" s="98">
        <f t="shared" si="0"/>
        <v>0</v>
      </c>
      <c r="L4" s="98">
        <f t="shared" si="0"/>
        <v>248400</v>
      </c>
    </row>
    <row r="5" spans="1:12" s="5" customFormat="1" ht="21.6" customHeight="1" x14ac:dyDescent="0.25">
      <c r="A5" s="58"/>
      <c r="B5" s="126" t="s">
        <v>211</v>
      </c>
      <c r="C5" s="224">
        <f>SUM(C6:C11)</f>
        <v>0</v>
      </c>
      <c r="D5" s="224">
        <f>D6+D7+D8+D9+D10+D11</f>
        <v>0</v>
      </c>
      <c r="E5" s="212"/>
      <c r="F5" s="128"/>
      <c r="G5" s="224">
        <f t="shared" ref="G5:L5" si="1">SUM(G6:G11)</f>
        <v>0</v>
      </c>
      <c r="H5" s="224">
        <f t="shared" si="1"/>
        <v>0</v>
      </c>
      <c r="I5" s="127">
        <f t="shared" si="1"/>
        <v>0</v>
      </c>
      <c r="J5" s="128">
        <f t="shared" si="1"/>
        <v>0</v>
      </c>
      <c r="K5" s="128">
        <f t="shared" si="1"/>
        <v>0</v>
      </c>
      <c r="L5" s="129">
        <f t="shared" si="1"/>
        <v>0</v>
      </c>
    </row>
    <row r="6" spans="1:12" s="5" customFormat="1" x14ac:dyDescent="0.25">
      <c r="A6" s="58"/>
      <c r="B6" s="67"/>
      <c r="C6" s="57"/>
      <c r="D6" s="57"/>
      <c r="E6" s="97"/>
      <c r="F6" s="97"/>
      <c r="G6" s="21"/>
      <c r="H6" s="21"/>
      <c r="I6" s="21"/>
      <c r="J6" s="107"/>
      <c r="K6" s="107"/>
      <c r="L6" s="107"/>
    </row>
    <row r="7" spans="1:12" s="5" customFormat="1" x14ac:dyDescent="0.25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 x14ac:dyDescent="0.25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 x14ac:dyDescent="0.25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 x14ac:dyDescent="0.25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 x14ac:dyDescent="0.25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 x14ac:dyDescent="0.25">
      <c r="A12" s="58"/>
      <c r="B12" s="126" t="s">
        <v>212</v>
      </c>
      <c r="C12" s="224">
        <f>SUM(C13:C15)</f>
        <v>3</v>
      </c>
      <c r="D12" s="225">
        <f>SUM(D13:D15)</f>
        <v>3</v>
      </c>
      <c r="E12" s="212"/>
      <c r="F12" s="128"/>
      <c r="G12" s="224">
        <f t="shared" ref="G12:L12" si="2">SUM(G13:G15)</f>
        <v>61</v>
      </c>
      <c r="H12" s="224">
        <f t="shared" si="2"/>
        <v>0</v>
      </c>
      <c r="I12" s="224">
        <f t="shared" si="2"/>
        <v>958</v>
      </c>
      <c r="J12" s="226">
        <f t="shared" si="2"/>
        <v>1</v>
      </c>
      <c r="K12" s="226">
        <f t="shared" si="2"/>
        <v>0</v>
      </c>
      <c r="L12" s="227">
        <f t="shared" si="2"/>
        <v>248400</v>
      </c>
    </row>
    <row r="13" spans="1:12" s="5" customFormat="1" ht="93.75" x14ac:dyDescent="0.25">
      <c r="A13" s="58" t="s">
        <v>524</v>
      </c>
      <c r="B13" s="67" t="s">
        <v>515</v>
      </c>
      <c r="C13" s="57">
        <v>1</v>
      </c>
      <c r="D13" s="57">
        <v>1</v>
      </c>
      <c r="E13" s="97" t="s">
        <v>541</v>
      </c>
      <c r="F13" s="97" t="s">
        <v>507</v>
      </c>
      <c r="G13" s="21">
        <v>47</v>
      </c>
      <c r="H13" s="21"/>
      <c r="I13" s="131">
        <v>550</v>
      </c>
      <c r="J13" s="107">
        <v>1</v>
      </c>
      <c r="K13" s="107"/>
      <c r="L13" s="107">
        <v>248400</v>
      </c>
    </row>
    <row r="14" spans="1:12" s="5" customFormat="1" ht="37.5" x14ac:dyDescent="0.25">
      <c r="A14" s="58" t="s">
        <v>525</v>
      </c>
      <c r="B14" s="67" t="s">
        <v>518</v>
      </c>
      <c r="C14" s="57">
        <v>1</v>
      </c>
      <c r="D14" s="57">
        <v>1</v>
      </c>
      <c r="E14" s="97" t="s">
        <v>541</v>
      </c>
      <c r="F14" s="97"/>
      <c r="G14" s="21"/>
      <c r="H14" s="21"/>
      <c r="I14" s="21">
        <v>208</v>
      </c>
      <c r="J14" s="107"/>
      <c r="K14" s="107"/>
      <c r="L14" s="107"/>
    </row>
    <row r="15" spans="1:12" s="5" customFormat="1" ht="37.5" x14ac:dyDescent="0.25">
      <c r="A15" s="58" t="s">
        <v>526</v>
      </c>
      <c r="B15" s="67" t="s">
        <v>521</v>
      </c>
      <c r="C15" s="57">
        <v>1</v>
      </c>
      <c r="D15" s="57">
        <v>1</v>
      </c>
      <c r="E15" s="97" t="s">
        <v>541</v>
      </c>
      <c r="F15" s="97" t="s">
        <v>542</v>
      </c>
      <c r="G15" s="21">
        <v>14</v>
      </c>
      <c r="H15" s="21"/>
      <c r="I15" s="21">
        <v>200</v>
      </c>
      <c r="J15" s="107"/>
      <c r="K15" s="107"/>
      <c r="L15" s="107"/>
    </row>
    <row r="16" spans="1:12" s="5" customFormat="1" x14ac:dyDescent="0.25">
      <c r="A16" s="58"/>
      <c r="B16" s="126" t="s">
        <v>213</v>
      </c>
      <c r="C16" s="224">
        <f>SUM(C17:C23)</f>
        <v>0</v>
      </c>
      <c r="D16" s="224">
        <f>SUM(D17:D23)</f>
        <v>0</v>
      </c>
      <c r="E16" s="212"/>
      <c r="F16" s="128"/>
      <c r="G16" s="224">
        <f t="shared" ref="G16:L16" si="3">SUM(G17:G23)</f>
        <v>0</v>
      </c>
      <c r="H16" s="224">
        <f t="shared" si="3"/>
        <v>0</v>
      </c>
      <c r="I16" s="224">
        <f t="shared" si="3"/>
        <v>0</v>
      </c>
      <c r="J16" s="226">
        <f t="shared" si="3"/>
        <v>0</v>
      </c>
      <c r="K16" s="226">
        <f t="shared" si="3"/>
        <v>0</v>
      </c>
      <c r="L16" s="227">
        <f t="shared" si="3"/>
        <v>0</v>
      </c>
    </row>
    <row r="17" spans="1:12" s="5" customFormat="1" x14ac:dyDescent="0.25">
      <c r="A17" s="58"/>
      <c r="B17" s="130"/>
      <c r="C17" s="131"/>
      <c r="D17" s="131"/>
      <c r="E17" s="213"/>
      <c r="F17" s="132"/>
      <c r="G17" s="131"/>
      <c r="H17" s="131"/>
      <c r="I17" s="131"/>
      <c r="J17" s="132"/>
      <c r="K17" s="132"/>
      <c r="L17" s="214"/>
    </row>
    <row r="18" spans="1:12" s="5" customFormat="1" x14ac:dyDescent="0.25">
      <c r="A18" s="58"/>
      <c r="B18" s="130"/>
      <c r="C18" s="131"/>
      <c r="D18" s="131"/>
      <c r="E18" s="213"/>
      <c r="F18" s="132"/>
      <c r="G18" s="131"/>
      <c r="H18" s="131"/>
      <c r="I18" s="131"/>
      <c r="J18" s="132"/>
      <c r="K18" s="132"/>
      <c r="L18" s="214"/>
    </row>
    <row r="19" spans="1:12" s="5" customFormat="1" x14ac:dyDescent="0.25">
      <c r="A19" s="58"/>
      <c r="B19" s="130"/>
      <c r="C19" s="131"/>
      <c r="D19" s="131"/>
      <c r="E19" s="213"/>
      <c r="F19" s="132"/>
      <c r="G19" s="131"/>
      <c r="H19" s="131"/>
      <c r="I19" s="131"/>
      <c r="J19" s="132"/>
      <c r="K19" s="132"/>
      <c r="L19" s="214"/>
    </row>
    <row r="20" spans="1:12" s="5" customFormat="1" x14ac:dyDescent="0.25">
      <c r="A20" s="58"/>
      <c r="B20" s="130"/>
      <c r="C20" s="131"/>
      <c r="D20" s="131"/>
      <c r="E20" s="213"/>
      <c r="F20" s="132"/>
      <c r="G20" s="131"/>
      <c r="H20" s="131"/>
      <c r="I20" s="131"/>
      <c r="J20" s="132"/>
      <c r="K20" s="132"/>
      <c r="L20" s="214"/>
    </row>
    <row r="21" spans="1:12" s="5" customFormat="1" x14ac:dyDescent="0.25">
      <c r="A21" s="58"/>
      <c r="B21" s="67"/>
      <c r="C21" s="57"/>
      <c r="D21" s="57"/>
      <c r="E21" s="97"/>
      <c r="F21" s="97"/>
      <c r="G21" s="21"/>
      <c r="H21" s="21"/>
      <c r="I21" s="21"/>
      <c r="J21" s="107"/>
      <c r="K21" s="107"/>
      <c r="L21" s="107"/>
    </row>
    <row r="22" spans="1:12" s="5" customFormat="1" x14ac:dyDescent="0.25">
      <c r="A22" s="58"/>
      <c r="B22" s="67"/>
      <c r="C22" s="57"/>
      <c r="D22" s="57"/>
      <c r="E22" s="97"/>
      <c r="F22" s="97"/>
      <c r="G22" s="21"/>
      <c r="H22" s="21"/>
      <c r="I22" s="21"/>
      <c r="J22" s="107"/>
      <c r="K22" s="107"/>
      <c r="L22" s="107"/>
    </row>
    <row r="23" spans="1:12" s="5" customFormat="1" x14ac:dyDescent="0.25">
      <c r="A23" s="58"/>
      <c r="B23" s="67"/>
      <c r="C23" s="57"/>
      <c r="D23" s="57"/>
      <c r="E23" s="97"/>
      <c r="F23" s="97"/>
      <c r="G23" s="21"/>
      <c r="H23" s="21"/>
      <c r="I23" s="21"/>
      <c r="J23" s="107"/>
      <c r="K23" s="107"/>
      <c r="L23" s="107"/>
    </row>
    <row r="24" spans="1:12" s="5" customFormat="1" ht="75" x14ac:dyDescent="0.25">
      <c r="A24" s="59" t="s">
        <v>62</v>
      </c>
      <c r="B24" s="98" t="s">
        <v>55</v>
      </c>
      <c r="C24" s="98">
        <f>SUM(C25,C30,C46)</f>
        <v>9</v>
      </c>
      <c r="D24" s="98">
        <f>SUM(D25,D30,D46)</f>
        <v>9</v>
      </c>
      <c r="E24" s="98"/>
      <c r="F24" s="98"/>
      <c r="G24" s="98">
        <f>SUM(G25,G30,G46)</f>
        <v>157</v>
      </c>
      <c r="H24" s="98">
        <f>SUM(H25,H30,H46)</f>
        <v>0</v>
      </c>
      <c r="I24" s="98">
        <f>SUM(I25,I30,I46)</f>
        <v>4889</v>
      </c>
      <c r="J24" s="98">
        <f>SUM(J25,J30,J46)</f>
        <v>2</v>
      </c>
      <c r="K24" s="98">
        <f>SUM(K25,K30,K46)</f>
        <v>1</v>
      </c>
      <c r="L24" s="98">
        <f>SUM(L25,L30,K46)</f>
        <v>2996508.33</v>
      </c>
    </row>
    <row r="25" spans="1:12" s="5" customFormat="1" x14ac:dyDescent="0.25">
      <c r="A25" s="58"/>
      <c r="B25" s="126" t="s">
        <v>211</v>
      </c>
      <c r="C25" s="224">
        <f>SUM(C26:C29)</f>
        <v>0</v>
      </c>
      <c r="D25" s="224">
        <f>SUM(D26:D29)</f>
        <v>0</v>
      </c>
      <c r="E25" s="212"/>
      <c r="F25" s="128"/>
      <c r="G25" s="224">
        <f t="shared" ref="G25:L25" si="4">SUM(G26:G29)</f>
        <v>0</v>
      </c>
      <c r="H25" s="224">
        <f t="shared" si="4"/>
        <v>0</v>
      </c>
      <c r="I25" s="224">
        <f t="shared" si="4"/>
        <v>0</v>
      </c>
      <c r="J25" s="226">
        <f t="shared" si="4"/>
        <v>0</v>
      </c>
      <c r="K25" s="226">
        <f t="shared" si="4"/>
        <v>0</v>
      </c>
      <c r="L25" s="227">
        <f t="shared" si="4"/>
        <v>0</v>
      </c>
    </row>
    <row r="26" spans="1:12" s="5" customFormat="1" x14ac:dyDescent="0.25">
      <c r="A26" s="58"/>
      <c r="B26" s="67"/>
      <c r="C26" s="57"/>
      <c r="D26" s="57"/>
      <c r="E26" s="97"/>
      <c r="F26" s="97"/>
      <c r="G26" s="21"/>
      <c r="H26" s="21"/>
      <c r="I26" s="21"/>
      <c r="J26" s="97"/>
      <c r="K26" s="97"/>
      <c r="L26" s="97"/>
    </row>
    <row r="27" spans="1:12" s="5" customFormat="1" x14ac:dyDescent="0.25">
      <c r="A27" s="58"/>
      <c r="B27" s="67"/>
      <c r="C27" s="57"/>
      <c r="D27" s="57"/>
      <c r="E27" s="97"/>
      <c r="F27" s="97"/>
      <c r="G27" s="21"/>
      <c r="H27" s="21"/>
      <c r="I27" s="21"/>
      <c r="J27" s="97"/>
      <c r="K27" s="97"/>
      <c r="L27" s="97"/>
    </row>
    <row r="28" spans="1:12" s="5" customFormat="1" x14ac:dyDescent="0.25">
      <c r="A28" s="58"/>
      <c r="B28" s="67"/>
      <c r="C28" s="57"/>
      <c r="D28" s="57"/>
      <c r="E28" s="97"/>
      <c r="F28" s="97"/>
      <c r="G28" s="21"/>
      <c r="H28" s="21"/>
      <c r="I28" s="21"/>
      <c r="J28" s="97"/>
      <c r="K28" s="97"/>
      <c r="L28" s="97"/>
    </row>
    <row r="29" spans="1:12" s="5" customFormat="1" x14ac:dyDescent="0.25">
      <c r="A29" s="58"/>
      <c r="B29" s="67"/>
      <c r="C29" s="57"/>
      <c r="D29" s="57"/>
      <c r="E29" s="97"/>
      <c r="F29" s="97"/>
      <c r="G29" s="21"/>
      <c r="H29" s="21"/>
      <c r="I29" s="21"/>
      <c r="J29" s="97"/>
      <c r="K29" s="97"/>
      <c r="L29" s="97"/>
    </row>
    <row r="30" spans="1:12" s="5" customFormat="1" x14ac:dyDescent="0.25">
      <c r="A30" s="58"/>
      <c r="B30" s="126" t="s">
        <v>212</v>
      </c>
      <c r="C30" s="224">
        <f>SUM(C31:C45)</f>
        <v>9</v>
      </c>
      <c r="D30" s="224">
        <f>SUM(D31:D45)</f>
        <v>9</v>
      </c>
      <c r="E30" s="212"/>
      <c r="F30" s="128"/>
      <c r="G30" s="224">
        <f t="shared" ref="G30:L30" si="5">SUM(G31:G45)</f>
        <v>157</v>
      </c>
      <c r="H30" s="224">
        <f t="shared" si="5"/>
        <v>0</v>
      </c>
      <c r="I30" s="224">
        <f t="shared" si="5"/>
        <v>4889</v>
      </c>
      <c r="J30" s="226">
        <f t="shared" si="5"/>
        <v>2</v>
      </c>
      <c r="K30" s="226">
        <f t="shared" si="5"/>
        <v>1</v>
      </c>
      <c r="L30" s="227">
        <f t="shared" si="5"/>
        <v>2996508.33</v>
      </c>
    </row>
    <row r="31" spans="1:12" s="5" customFormat="1" ht="37.5" x14ac:dyDescent="0.25">
      <c r="A31" s="58" t="s">
        <v>527</v>
      </c>
      <c r="B31" s="67" t="s">
        <v>509</v>
      </c>
      <c r="C31" s="57">
        <v>1</v>
      </c>
      <c r="D31" s="57">
        <v>1</v>
      </c>
      <c r="E31" s="97" t="s">
        <v>541</v>
      </c>
      <c r="F31" s="97" t="s">
        <v>591</v>
      </c>
      <c r="G31" s="21"/>
      <c r="H31" s="21"/>
      <c r="I31" s="21">
        <v>200</v>
      </c>
      <c r="J31" s="97"/>
      <c r="K31" s="97"/>
      <c r="L31" s="97"/>
    </row>
    <row r="32" spans="1:12" s="5" customFormat="1" ht="56.25" x14ac:dyDescent="0.25">
      <c r="A32" s="58" t="s">
        <v>528</v>
      </c>
      <c r="B32" s="67" t="s">
        <v>510</v>
      </c>
      <c r="C32" s="57">
        <v>1</v>
      </c>
      <c r="D32" s="57">
        <v>1</v>
      </c>
      <c r="E32" s="97" t="s">
        <v>541</v>
      </c>
      <c r="F32" s="97" t="s">
        <v>544</v>
      </c>
      <c r="G32" s="21">
        <v>22</v>
      </c>
      <c r="H32" s="21"/>
      <c r="I32" s="21">
        <v>500</v>
      </c>
      <c r="J32" s="97"/>
      <c r="K32" s="97"/>
      <c r="L32" s="97"/>
    </row>
    <row r="33" spans="1:12" s="5" customFormat="1" ht="56.25" x14ac:dyDescent="0.25">
      <c r="A33" s="58" t="s">
        <v>529</v>
      </c>
      <c r="B33" s="67" t="s">
        <v>511</v>
      </c>
      <c r="C33" s="57">
        <v>1</v>
      </c>
      <c r="D33" s="57">
        <v>1</v>
      </c>
      <c r="E33" s="97" t="s">
        <v>541</v>
      </c>
      <c r="F33" s="97" t="s">
        <v>543</v>
      </c>
      <c r="G33" s="21">
        <v>30</v>
      </c>
      <c r="H33" s="21"/>
      <c r="I33" s="21">
        <v>900</v>
      </c>
      <c r="J33" s="97"/>
      <c r="K33" s="97"/>
      <c r="L33" s="97"/>
    </row>
    <row r="34" spans="1:12" s="5" customFormat="1" ht="37.5" x14ac:dyDescent="0.25">
      <c r="A34" s="58" t="s">
        <v>530</v>
      </c>
      <c r="B34" s="67" t="s">
        <v>512</v>
      </c>
      <c r="C34" s="57">
        <v>1</v>
      </c>
      <c r="D34" s="57">
        <v>1</v>
      </c>
      <c r="E34" s="97" t="s">
        <v>541</v>
      </c>
      <c r="F34" s="97" t="s">
        <v>542</v>
      </c>
      <c r="G34" s="21">
        <v>8</v>
      </c>
      <c r="H34" s="21"/>
      <c r="I34" s="57">
        <v>150</v>
      </c>
      <c r="J34" s="97"/>
      <c r="K34" s="97"/>
      <c r="L34" s="97"/>
    </row>
    <row r="35" spans="1:12" s="5" customFormat="1" ht="37.5" x14ac:dyDescent="0.3">
      <c r="A35" s="58" t="s">
        <v>531</v>
      </c>
      <c r="B35" s="1" t="s">
        <v>513</v>
      </c>
      <c r="C35" s="57">
        <v>1</v>
      </c>
      <c r="D35" s="57">
        <v>1</v>
      </c>
      <c r="E35" s="97" t="s">
        <v>541</v>
      </c>
      <c r="F35" s="97" t="s">
        <v>507</v>
      </c>
      <c r="G35" s="21">
        <v>32</v>
      </c>
      <c r="H35" s="21"/>
      <c r="I35" s="131">
        <v>1852</v>
      </c>
      <c r="J35" s="97">
        <v>2</v>
      </c>
      <c r="K35" s="97"/>
      <c r="L35" s="97">
        <v>2846508.33</v>
      </c>
    </row>
    <row r="36" spans="1:12" s="5" customFormat="1" ht="37.5" x14ac:dyDescent="0.25">
      <c r="A36" s="58" t="s">
        <v>532</v>
      </c>
      <c r="B36" s="67" t="s">
        <v>514</v>
      </c>
      <c r="C36" s="57">
        <v>1</v>
      </c>
      <c r="D36" s="57">
        <v>1</v>
      </c>
      <c r="E36" s="97" t="s">
        <v>541</v>
      </c>
      <c r="F36" s="97" t="s">
        <v>545</v>
      </c>
      <c r="G36" s="21">
        <v>7</v>
      </c>
      <c r="H36" s="21"/>
      <c r="I36" s="21">
        <v>208</v>
      </c>
      <c r="J36" s="97"/>
      <c r="K36" s="97">
        <v>1</v>
      </c>
      <c r="L36" s="97">
        <v>150000</v>
      </c>
    </row>
    <row r="37" spans="1:12" s="5" customFormat="1" ht="37.5" x14ac:dyDescent="0.25">
      <c r="A37" s="58" t="s">
        <v>533</v>
      </c>
      <c r="B37" s="67" t="s">
        <v>516</v>
      </c>
      <c r="C37" s="57">
        <v>1</v>
      </c>
      <c r="D37" s="57">
        <v>1</v>
      </c>
      <c r="E37" s="97" t="s">
        <v>541</v>
      </c>
      <c r="F37" s="97" t="s">
        <v>545</v>
      </c>
      <c r="G37" s="21">
        <v>28</v>
      </c>
      <c r="H37" s="21"/>
      <c r="I37" s="21">
        <v>648</v>
      </c>
      <c r="J37" s="97"/>
      <c r="K37" s="97"/>
      <c r="L37" s="97"/>
    </row>
    <row r="38" spans="1:12" ht="37.5" x14ac:dyDescent="0.25">
      <c r="A38" s="58" t="s">
        <v>534</v>
      </c>
      <c r="B38" s="67" t="s">
        <v>517</v>
      </c>
      <c r="C38" s="57">
        <v>1</v>
      </c>
      <c r="D38" s="57">
        <v>1</v>
      </c>
      <c r="E38" s="97" t="s">
        <v>541</v>
      </c>
      <c r="F38" s="97" t="s">
        <v>507</v>
      </c>
      <c r="G38" s="21">
        <v>14</v>
      </c>
      <c r="H38" s="21"/>
      <c r="I38" s="57">
        <v>250</v>
      </c>
      <c r="J38" s="97"/>
      <c r="K38" s="97"/>
      <c r="L38" s="97"/>
    </row>
    <row r="39" spans="1:12" s="5" customFormat="1" ht="75" customHeight="1" x14ac:dyDescent="0.25">
      <c r="A39" s="58" t="s">
        <v>535</v>
      </c>
      <c r="B39" s="67" t="s">
        <v>523</v>
      </c>
      <c r="C39" s="57">
        <v>1</v>
      </c>
      <c r="D39" s="57">
        <v>1</v>
      </c>
      <c r="E39" s="97" t="s">
        <v>541</v>
      </c>
      <c r="F39" s="97" t="s">
        <v>507</v>
      </c>
      <c r="G39" s="21">
        <v>16</v>
      </c>
      <c r="H39" s="21"/>
      <c r="I39" s="21">
        <v>181</v>
      </c>
      <c r="J39" s="97"/>
      <c r="K39" s="97"/>
      <c r="L39" s="97"/>
    </row>
    <row r="40" spans="1:12" s="5" customFormat="1" x14ac:dyDescent="0.25">
      <c r="A40" s="58"/>
      <c r="B40" s="67"/>
      <c r="C40" s="57"/>
      <c r="D40" s="57"/>
      <c r="E40" s="97"/>
      <c r="F40" s="97"/>
      <c r="G40" s="21"/>
      <c r="H40" s="21"/>
      <c r="I40" s="21"/>
      <c r="J40" s="97"/>
      <c r="K40" s="97"/>
      <c r="L40" s="97"/>
    </row>
    <row r="41" spans="1:12" s="5" customFormat="1" x14ac:dyDescent="0.25">
      <c r="A41" s="58"/>
      <c r="B41" s="67"/>
      <c r="C41" s="57"/>
      <c r="D41" s="57"/>
      <c r="E41" s="97"/>
      <c r="F41" s="97"/>
      <c r="G41" s="21"/>
      <c r="H41" s="21"/>
      <c r="I41" s="21"/>
      <c r="J41" s="97"/>
      <c r="K41" s="97"/>
      <c r="L41" s="97"/>
    </row>
    <row r="42" spans="1:12" s="5" customFormat="1" x14ac:dyDescent="0.25">
      <c r="A42" s="58"/>
      <c r="B42" s="67"/>
      <c r="C42" s="57"/>
      <c r="D42" s="57"/>
      <c r="E42" s="97"/>
      <c r="F42" s="97"/>
      <c r="G42" s="21"/>
      <c r="H42" s="21"/>
      <c r="I42" s="21"/>
      <c r="J42" s="97"/>
      <c r="K42" s="97"/>
      <c r="L42" s="97"/>
    </row>
    <row r="43" spans="1:12" s="5" customFormat="1" x14ac:dyDescent="0.25">
      <c r="A43" s="58"/>
      <c r="B43" s="67"/>
      <c r="C43" s="57"/>
      <c r="D43" s="57"/>
      <c r="E43" s="97"/>
      <c r="F43" s="97"/>
      <c r="G43" s="21"/>
      <c r="H43" s="21"/>
      <c r="I43" s="21"/>
      <c r="J43" s="97"/>
      <c r="K43" s="97"/>
      <c r="L43" s="97"/>
    </row>
    <row r="44" spans="1:12" s="5" customFormat="1" x14ac:dyDescent="0.25">
      <c r="A44" s="58"/>
      <c r="B44" s="67"/>
      <c r="C44" s="57"/>
      <c r="D44" s="57"/>
      <c r="E44" s="97"/>
      <c r="F44" s="97"/>
      <c r="G44" s="21"/>
      <c r="H44" s="21"/>
      <c r="I44" s="21"/>
      <c r="J44" s="97"/>
      <c r="K44" s="97"/>
      <c r="L44" s="97"/>
    </row>
    <row r="45" spans="1:12" s="5" customFormat="1" x14ac:dyDescent="0.25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s="5" customFormat="1" x14ac:dyDescent="0.25">
      <c r="A46" s="58"/>
      <c r="B46" s="126" t="s">
        <v>213</v>
      </c>
      <c r="C46" s="224">
        <f>SUM(C47:C51)</f>
        <v>0</v>
      </c>
      <c r="D46" s="224">
        <f>SUM(D47:D51)</f>
        <v>0</v>
      </c>
      <c r="E46" s="212"/>
      <c r="F46" s="128"/>
      <c r="G46" s="224">
        <f t="shared" ref="G46:L46" si="6">SUM(G47:G51)</f>
        <v>0</v>
      </c>
      <c r="H46" s="224">
        <f t="shared" si="6"/>
        <v>0</v>
      </c>
      <c r="I46" s="224">
        <f t="shared" si="6"/>
        <v>0</v>
      </c>
      <c r="J46" s="226">
        <f t="shared" si="6"/>
        <v>0</v>
      </c>
      <c r="K46" s="226">
        <f t="shared" si="6"/>
        <v>0</v>
      </c>
      <c r="L46" s="227">
        <f t="shared" si="6"/>
        <v>0</v>
      </c>
    </row>
    <row r="47" spans="1:12" s="5" customFormat="1" x14ac:dyDescent="0.25">
      <c r="A47" s="58"/>
      <c r="B47" s="67"/>
      <c r="C47" s="57"/>
      <c r="D47" s="57"/>
      <c r="E47" s="97"/>
      <c r="F47" s="97"/>
      <c r="G47" s="21"/>
      <c r="H47" s="21"/>
      <c r="I47" s="21"/>
      <c r="J47" s="97"/>
      <c r="K47" s="97"/>
      <c r="L47" s="97"/>
    </row>
    <row r="48" spans="1:12" s="5" customFormat="1" x14ac:dyDescent="0.25">
      <c r="A48" s="58"/>
      <c r="B48" s="67"/>
      <c r="C48" s="57"/>
      <c r="D48" s="57"/>
      <c r="E48" s="97"/>
      <c r="F48" s="97"/>
      <c r="G48" s="21"/>
      <c r="H48" s="21"/>
      <c r="I48" s="21"/>
      <c r="J48" s="97"/>
      <c r="K48" s="97"/>
      <c r="L48" s="97"/>
    </row>
    <row r="49" spans="1:12" s="5" customFormat="1" x14ac:dyDescent="0.25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 x14ac:dyDescent="0.25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8"/>
      <c r="B51" s="67"/>
      <c r="C51" s="57"/>
      <c r="D51" s="57"/>
      <c r="E51" s="97"/>
      <c r="F51" s="97"/>
      <c r="G51" s="21"/>
      <c r="H51" s="21"/>
      <c r="I51" s="21"/>
      <c r="J51" s="97"/>
      <c r="K51" s="97"/>
      <c r="L51" s="97"/>
    </row>
    <row r="52" spans="1:12" s="5" customFormat="1" ht="37.5" x14ac:dyDescent="0.25">
      <c r="A52" s="59" t="s">
        <v>88</v>
      </c>
      <c r="B52" s="98" t="s">
        <v>63</v>
      </c>
      <c r="C52" s="98">
        <f>SUM(C53,C57,C62)</f>
        <v>1</v>
      </c>
      <c r="D52" s="98">
        <f>SUM(D53,D57,D62)</f>
        <v>1</v>
      </c>
      <c r="E52" s="98"/>
      <c r="F52" s="59"/>
      <c r="G52" s="98">
        <f t="shared" ref="G52:L52" si="7">SUM(G53,G57,G62)</f>
        <v>8</v>
      </c>
      <c r="H52" s="98">
        <f t="shared" si="7"/>
        <v>0</v>
      </c>
      <c r="I52" s="98">
        <f t="shared" si="7"/>
        <v>249</v>
      </c>
      <c r="J52" s="98">
        <f t="shared" si="7"/>
        <v>0</v>
      </c>
      <c r="K52" s="98">
        <f t="shared" si="7"/>
        <v>0</v>
      </c>
      <c r="L52" s="98">
        <f t="shared" si="7"/>
        <v>0</v>
      </c>
    </row>
    <row r="53" spans="1:12" s="5" customFormat="1" x14ac:dyDescent="0.25">
      <c r="A53" s="58"/>
      <c r="B53" s="126" t="s">
        <v>211</v>
      </c>
      <c r="C53" s="127">
        <f>SUM(C54:C56)</f>
        <v>0</v>
      </c>
      <c r="D53" s="127">
        <f>SUM(D54:D56)</f>
        <v>0</v>
      </c>
      <c r="E53" s="212"/>
      <c r="F53" s="128"/>
      <c r="G53" s="127">
        <f t="shared" ref="G53:L53" si="8">SUM(G54:G56)</f>
        <v>0</v>
      </c>
      <c r="H53" s="127">
        <f t="shared" si="8"/>
        <v>0</v>
      </c>
      <c r="I53" s="127">
        <f t="shared" si="8"/>
        <v>0</v>
      </c>
      <c r="J53" s="128">
        <f t="shared" si="8"/>
        <v>0</v>
      </c>
      <c r="K53" s="128">
        <f t="shared" si="8"/>
        <v>0</v>
      </c>
      <c r="L53" s="129">
        <f t="shared" si="8"/>
        <v>0</v>
      </c>
    </row>
    <row r="54" spans="1:12" s="5" customFormat="1" x14ac:dyDescent="0.25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 x14ac:dyDescent="0.25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x14ac:dyDescent="0.25">
      <c r="A56" s="58"/>
      <c r="B56" s="67"/>
      <c r="C56" s="57"/>
      <c r="D56" s="57"/>
      <c r="E56" s="97"/>
      <c r="F56" s="97"/>
      <c r="G56" s="21"/>
      <c r="H56" s="21"/>
      <c r="I56" s="21"/>
      <c r="J56" s="97"/>
      <c r="K56" s="97"/>
      <c r="L56" s="97"/>
    </row>
    <row r="57" spans="1:12" s="5" customFormat="1" ht="37.5" customHeight="1" x14ac:dyDescent="0.25">
      <c r="A57" s="58"/>
      <c r="B57" s="126" t="s">
        <v>212</v>
      </c>
      <c r="C57" s="127">
        <f>SUM(C58:C61)</f>
        <v>1</v>
      </c>
      <c r="D57" s="127">
        <f>SUM(D58:D61)</f>
        <v>1</v>
      </c>
      <c r="E57" s="212"/>
      <c r="F57" s="128"/>
      <c r="G57" s="127">
        <f t="shared" ref="G57:L57" si="9">SUM(G58:G61)</f>
        <v>8</v>
      </c>
      <c r="H57" s="127">
        <f t="shared" si="9"/>
        <v>0</v>
      </c>
      <c r="I57" s="127">
        <f t="shared" si="9"/>
        <v>249</v>
      </c>
      <c r="J57" s="128">
        <f t="shared" si="9"/>
        <v>0</v>
      </c>
      <c r="K57" s="128">
        <f t="shared" si="9"/>
        <v>0</v>
      </c>
      <c r="L57" s="129">
        <f t="shared" si="9"/>
        <v>0</v>
      </c>
    </row>
    <row r="58" spans="1:12" s="5" customFormat="1" ht="37.5" x14ac:dyDescent="0.25">
      <c r="A58" s="58" t="s">
        <v>536</v>
      </c>
      <c r="B58" s="67" t="s">
        <v>522</v>
      </c>
      <c r="C58" s="57">
        <v>1</v>
      </c>
      <c r="D58" s="57">
        <v>1</v>
      </c>
      <c r="E58" s="97" t="s">
        <v>541</v>
      </c>
      <c r="F58" s="290" t="s">
        <v>543</v>
      </c>
      <c r="G58" s="57">
        <v>8</v>
      </c>
      <c r="H58" s="57"/>
      <c r="I58" s="57">
        <v>249</v>
      </c>
      <c r="J58" s="97"/>
      <c r="K58" s="97"/>
      <c r="L58" s="97"/>
    </row>
    <row r="59" spans="1:12" s="5" customFormat="1" x14ac:dyDescent="0.25">
      <c r="A59" s="58"/>
      <c r="B59" s="67"/>
      <c r="C59" s="57"/>
      <c r="D59" s="57"/>
      <c r="E59" s="97"/>
      <c r="F59" s="97"/>
      <c r="G59" s="21"/>
      <c r="H59" s="21"/>
      <c r="I59" s="21"/>
      <c r="J59" s="97"/>
      <c r="K59" s="97"/>
      <c r="L59" s="97"/>
    </row>
    <row r="60" spans="1:12" s="5" customFormat="1" x14ac:dyDescent="0.25">
      <c r="A60" s="58"/>
      <c r="B60" s="67"/>
      <c r="C60" s="57"/>
      <c r="D60" s="57"/>
      <c r="E60" s="97"/>
      <c r="F60" s="97"/>
      <c r="G60" s="21"/>
      <c r="H60" s="21"/>
      <c r="I60" s="21"/>
      <c r="J60" s="97"/>
      <c r="K60" s="97"/>
      <c r="L60" s="97"/>
    </row>
    <row r="61" spans="1:12" s="5" customFormat="1" x14ac:dyDescent="0.25">
      <c r="A61" s="58"/>
      <c r="B61" s="67"/>
      <c r="C61" s="57"/>
      <c r="D61" s="57"/>
      <c r="E61" s="97"/>
      <c r="F61" s="97"/>
      <c r="G61" s="21"/>
      <c r="H61" s="21"/>
      <c r="I61" s="21"/>
      <c r="J61" s="97"/>
      <c r="K61" s="97"/>
      <c r="L61" s="97"/>
    </row>
    <row r="62" spans="1:12" s="5" customFormat="1" x14ac:dyDescent="0.25">
      <c r="A62" s="58"/>
      <c r="B62" s="126" t="s">
        <v>213</v>
      </c>
      <c r="C62" s="127">
        <f>SUM(C63:C65)</f>
        <v>0</v>
      </c>
      <c r="D62" s="127">
        <f>SUM(D63:D65)</f>
        <v>0</v>
      </c>
      <c r="E62" s="212"/>
      <c r="F62" s="128"/>
      <c r="G62" s="127">
        <f t="shared" ref="G62:L62" si="10">SUM(G63:G65)</f>
        <v>0</v>
      </c>
      <c r="H62" s="127">
        <f t="shared" si="10"/>
        <v>0</v>
      </c>
      <c r="I62" s="127">
        <f t="shared" si="10"/>
        <v>0</v>
      </c>
      <c r="J62" s="128">
        <f t="shared" si="10"/>
        <v>0</v>
      </c>
      <c r="K62" s="128">
        <f t="shared" si="10"/>
        <v>0</v>
      </c>
      <c r="L62" s="129">
        <f t="shared" si="10"/>
        <v>0</v>
      </c>
    </row>
    <row r="63" spans="1:12" s="5" customFormat="1" x14ac:dyDescent="0.25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 x14ac:dyDescent="0.25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8"/>
      <c r="B65" s="67"/>
      <c r="C65" s="57"/>
      <c r="D65" s="57"/>
      <c r="E65" s="97"/>
      <c r="F65" s="97"/>
      <c r="G65" s="21"/>
      <c r="H65" s="21"/>
      <c r="I65" s="21"/>
      <c r="J65" s="97"/>
      <c r="K65" s="97"/>
      <c r="L65" s="97"/>
    </row>
    <row r="66" spans="1:12" s="5" customFormat="1" ht="75" x14ac:dyDescent="0.25">
      <c r="A66" s="98" t="s">
        <v>89</v>
      </c>
      <c r="B66" s="98" t="s">
        <v>64</v>
      </c>
      <c r="C66" s="98">
        <f>SUM(C67,C71,C75)</f>
        <v>1</v>
      </c>
      <c r="D66" s="98">
        <f>SUM(D67,D71,D75)</f>
        <v>1</v>
      </c>
      <c r="E66" s="98"/>
      <c r="F66" s="98"/>
      <c r="G66" s="98">
        <f t="shared" ref="G66:L66" si="11">SUM(G67,G71,G75)</f>
        <v>20</v>
      </c>
      <c r="H66" s="98">
        <f t="shared" si="11"/>
        <v>0</v>
      </c>
      <c r="I66" s="98">
        <f t="shared" si="11"/>
        <v>160</v>
      </c>
      <c r="J66" s="98">
        <f t="shared" si="11"/>
        <v>0</v>
      </c>
      <c r="K66" s="98">
        <f t="shared" si="11"/>
        <v>0</v>
      </c>
      <c r="L66" s="98">
        <f t="shared" si="11"/>
        <v>0</v>
      </c>
    </row>
    <row r="67" spans="1:12" s="5" customFormat="1" x14ac:dyDescent="0.25">
      <c r="A67" s="58"/>
      <c r="B67" s="126" t="s">
        <v>211</v>
      </c>
      <c r="C67" s="127">
        <f>SUM(C68:C70)</f>
        <v>0</v>
      </c>
      <c r="D67" s="127">
        <f>SUM(D68:D70)</f>
        <v>0</v>
      </c>
      <c r="E67" s="212"/>
      <c r="F67" s="128"/>
      <c r="G67" s="127">
        <f t="shared" ref="G67:L67" si="12">SUM(G68:G70)</f>
        <v>0</v>
      </c>
      <c r="H67" s="127">
        <f t="shared" si="12"/>
        <v>0</v>
      </c>
      <c r="I67" s="127">
        <f t="shared" si="12"/>
        <v>0</v>
      </c>
      <c r="J67" s="128">
        <f t="shared" si="12"/>
        <v>0</v>
      </c>
      <c r="K67" s="128">
        <f t="shared" si="12"/>
        <v>0</v>
      </c>
      <c r="L67" s="129">
        <f t="shared" si="12"/>
        <v>0</v>
      </c>
    </row>
    <row r="68" spans="1:12" s="5" customFormat="1" x14ac:dyDescent="0.25">
      <c r="A68" s="58"/>
      <c r="B68" s="67"/>
      <c r="C68" s="57"/>
      <c r="D68" s="57"/>
      <c r="E68" s="97"/>
      <c r="F68" s="97"/>
      <c r="G68" s="21"/>
      <c r="H68" s="21"/>
      <c r="I68" s="21"/>
      <c r="J68" s="97"/>
      <c r="K68" s="97"/>
      <c r="L68" s="97"/>
    </row>
    <row r="69" spans="1:12" s="5" customFormat="1" x14ac:dyDescent="0.25">
      <c r="A69" s="58"/>
      <c r="B69" s="67"/>
      <c r="C69" s="57"/>
      <c r="D69" s="57"/>
      <c r="E69" s="97"/>
      <c r="F69" s="97"/>
      <c r="G69" s="21"/>
      <c r="H69" s="21"/>
      <c r="I69" s="21"/>
      <c r="J69" s="97"/>
      <c r="K69" s="97"/>
      <c r="L69" s="97"/>
    </row>
    <row r="70" spans="1:12" x14ac:dyDescent="0.25">
      <c r="A70" s="58"/>
      <c r="B70" s="67"/>
      <c r="C70" s="57"/>
      <c r="D70" s="57"/>
      <c r="E70" s="97"/>
      <c r="F70" s="97"/>
      <c r="G70" s="21"/>
      <c r="H70" s="21"/>
      <c r="I70" s="21"/>
      <c r="J70" s="97"/>
      <c r="K70" s="97"/>
      <c r="L70" s="97"/>
    </row>
    <row r="71" spans="1:12" s="5" customFormat="1" ht="75" customHeight="1" x14ac:dyDescent="0.25">
      <c r="A71" s="58"/>
      <c r="B71" s="126" t="s">
        <v>212</v>
      </c>
      <c r="C71" s="127">
        <f>SUM(C72:C74)</f>
        <v>1</v>
      </c>
      <c r="D71" s="127">
        <f>SUM(D72:D74)</f>
        <v>1</v>
      </c>
      <c r="E71" s="212"/>
      <c r="F71" s="128"/>
      <c r="G71" s="127">
        <f t="shared" ref="G71:L71" si="13">SUM(G72:G74)</f>
        <v>20</v>
      </c>
      <c r="H71" s="127">
        <f t="shared" si="13"/>
        <v>0</v>
      </c>
      <c r="I71" s="127">
        <f t="shared" si="13"/>
        <v>160</v>
      </c>
      <c r="J71" s="128">
        <f t="shared" si="13"/>
        <v>0</v>
      </c>
      <c r="K71" s="128">
        <f t="shared" si="13"/>
        <v>0</v>
      </c>
      <c r="L71" s="129">
        <f t="shared" si="13"/>
        <v>0</v>
      </c>
    </row>
    <row r="72" spans="1:12" s="5" customFormat="1" ht="37.5" x14ac:dyDescent="0.25">
      <c r="A72" s="58" t="s">
        <v>537</v>
      </c>
      <c r="B72" s="67" t="s">
        <v>276</v>
      </c>
      <c r="C72" s="57">
        <v>1</v>
      </c>
      <c r="D72" s="57">
        <v>1</v>
      </c>
      <c r="E72" s="97" t="s">
        <v>541</v>
      </c>
      <c r="F72" s="97" t="s">
        <v>505</v>
      </c>
      <c r="G72" s="21">
        <v>20</v>
      </c>
      <c r="H72" s="21"/>
      <c r="I72" s="21">
        <v>160</v>
      </c>
      <c r="J72" s="97"/>
      <c r="K72" s="97"/>
      <c r="L72" s="97"/>
    </row>
    <row r="73" spans="1:12" s="5" customFormat="1" x14ac:dyDescent="0.25">
      <c r="A73" s="58"/>
      <c r="B73" s="67"/>
      <c r="C73" s="57"/>
      <c r="D73" s="57"/>
      <c r="E73" s="97"/>
      <c r="F73" s="97"/>
      <c r="G73" s="21"/>
      <c r="H73" s="21"/>
      <c r="I73" s="21"/>
      <c r="J73" s="97"/>
      <c r="K73" s="97"/>
      <c r="L73" s="97"/>
    </row>
    <row r="74" spans="1:12" s="5" customFormat="1" x14ac:dyDescent="0.25">
      <c r="A74" s="58"/>
      <c r="B74" s="67"/>
      <c r="C74" s="57"/>
      <c r="D74" s="57"/>
      <c r="E74" s="97"/>
      <c r="F74" s="97"/>
      <c r="G74" s="21"/>
      <c r="H74" s="21"/>
      <c r="I74" s="21"/>
      <c r="J74" s="97"/>
      <c r="K74" s="97"/>
      <c r="L74" s="97"/>
    </row>
    <row r="75" spans="1:12" s="5" customFormat="1" x14ac:dyDescent="0.25">
      <c r="A75" s="58"/>
      <c r="B75" s="126" t="s">
        <v>213</v>
      </c>
      <c r="C75" s="127">
        <f>SUM(C76:C79)</f>
        <v>0</v>
      </c>
      <c r="D75" s="127">
        <f>SUM(D76:D79)</f>
        <v>0</v>
      </c>
      <c r="E75" s="212"/>
      <c r="F75" s="128"/>
      <c r="G75" s="127">
        <f t="shared" ref="G75:L75" si="14">SUM(G76:G79)</f>
        <v>0</v>
      </c>
      <c r="H75" s="127">
        <f t="shared" si="14"/>
        <v>0</v>
      </c>
      <c r="I75" s="127">
        <f t="shared" si="14"/>
        <v>0</v>
      </c>
      <c r="J75" s="128">
        <f t="shared" si="14"/>
        <v>0</v>
      </c>
      <c r="K75" s="128">
        <f t="shared" si="14"/>
        <v>0</v>
      </c>
      <c r="L75" s="129">
        <f t="shared" si="14"/>
        <v>0</v>
      </c>
    </row>
    <row r="76" spans="1:12" s="5" customFormat="1" x14ac:dyDescent="0.25">
      <c r="A76" s="58"/>
      <c r="B76" s="67"/>
      <c r="C76" s="57"/>
      <c r="D76" s="57"/>
      <c r="E76" s="97"/>
      <c r="F76" s="97"/>
      <c r="G76" s="21"/>
      <c r="H76" s="21"/>
      <c r="I76" s="21"/>
      <c r="J76" s="97"/>
      <c r="K76" s="97"/>
      <c r="L76" s="97"/>
    </row>
    <row r="77" spans="1:12" s="5" customFormat="1" x14ac:dyDescent="0.25">
      <c r="A77" s="58"/>
      <c r="B77" s="67"/>
      <c r="C77" s="57"/>
      <c r="D77" s="57"/>
      <c r="E77" s="97"/>
      <c r="F77" s="97"/>
      <c r="G77" s="21"/>
      <c r="H77" s="21"/>
      <c r="I77" s="21"/>
      <c r="J77" s="97"/>
      <c r="K77" s="97"/>
      <c r="L77" s="97"/>
    </row>
    <row r="78" spans="1:12" s="5" customFormat="1" x14ac:dyDescent="0.25">
      <c r="A78" s="58"/>
      <c r="B78" s="67"/>
      <c r="C78" s="57"/>
      <c r="D78" s="57"/>
      <c r="E78" s="97"/>
      <c r="F78" s="97"/>
      <c r="G78" s="21"/>
      <c r="H78" s="21"/>
      <c r="I78" s="21"/>
      <c r="J78" s="97"/>
      <c r="K78" s="97"/>
      <c r="L78" s="97"/>
    </row>
    <row r="79" spans="1:12" s="5" customFormat="1" x14ac:dyDescent="0.25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ht="93.75" x14ac:dyDescent="0.25">
      <c r="A80" s="98" t="s">
        <v>90</v>
      </c>
      <c r="B80" s="98" t="s">
        <v>65</v>
      </c>
      <c r="C80" s="98">
        <f>SUM(C81,C85,C91)</f>
        <v>3</v>
      </c>
      <c r="D80" s="98">
        <f>SUM(D81,D85,D91)</f>
        <v>3</v>
      </c>
      <c r="E80" s="98"/>
      <c r="F80" s="98"/>
      <c r="G80" s="98">
        <f t="shared" ref="G80:K80" si="15">SUM(G81,G85,G91)</f>
        <v>34</v>
      </c>
      <c r="H80" s="98">
        <f t="shared" si="15"/>
        <v>0</v>
      </c>
      <c r="I80" s="98">
        <f t="shared" si="15"/>
        <v>644</v>
      </c>
      <c r="J80" s="98">
        <f t="shared" si="15"/>
        <v>3</v>
      </c>
      <c r="K80" s="98">
        <f t="shared" si="15"/>
        <v>0</v>
      </c>
      <c r="L80" s="98">
        <f>SUM(L81,L85,L91)</f>
        <v>5662015.1699999999</v>
      </c>
    </row>
    <row r="81" spans="1:12" s="5" customFormat="1" x14ac:dyDescent="0.25">
      <c r="A81" s="58"/>
      <c r="B81" s="126" t="s">
        <v>211</v>
      </c>
      <c r="C81" s="127">
        <f>SUM(C82:C84)</f>
        <v>0</v>
      </c>
      <c r="D81" s="127">
        <f>SUM(D82:D84)</f>
        <v>0</v>
      </c>
      <c r="E81" s="212"/>
      <c r="F81" s="128"/>
      <c r="G81" s="127">
        <f t="shared" ref="G81:L81" si="16">SUM(G82:G84)</f>
        <v>0</v>
      </c>
      <c r="H81" s="127">
        <f t="shared" si="16"/>
        <v>0</v>
      </c>
      <c r="I81" s="127">
        <f t="shared" si="16"/>
        <v>0</v>
      </c>
      <c r="J81" s="128">
        <f t="shared" si="16"/>
        <v>0</v>
      </c>
      <c r="K81" s="128">
        <f t="shared" si="16"/>
        <v>0</v>
      </c>
      <c r="L81" s="129">
        <f t="shared" si="16"/>
        <v>0</v>
      </c>
    </row>
    <row r="82" spans="1:12" s="5" customFormat="1" x14ac:dyDescent="0.25">
      <c r="A82" s="58"/>
      <c r="B82" s="67"/>
      <c r="C82" s="57"/>
      <c r="D82" s="57"/>
      <c r="E82" s="97"/>
      <c r="F82" s="97"/>
      <c r="G82" s="21"/>
      <c r="H82" s="21"/>
      <c r="I82" s="21"/>
      <c r="J82" s="97"/>
      <c r="K82" s="97"/>
      <c r="L82" s="97"/>
    </row>
    <row r="83" spans="1:12" s="5" customFormat="1" x14ac:dyDescent="0.25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x14ac:dyDescent="0.25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 ht="93.75" customHeight="1" x14ac:dyDescent="0.25">
      <c r="A85" s="58"/>
      <c r="B85" s="126" t="s">
        <v>212</v>
      </c>
      <c r="C85" s="127">
        <f>SUM(C86:C90)</f>
        <v>2</v>
      </c>
      <c r="D85" s="127">
        <f>SUM(D86:D90)</f>
        <v>2</v>
      </c>
      <c r="E85" s="212"/>
      <c r="F85" s="128"/>
      <c r="G85" s="127">
        <f t="shared" ref="G85:L85" si="17">SUM(G86:G90)</f>
        <v>28</v>
      </c>
      <c r="H85" s="127">
        <f t="shared" si="17"/>
        <v>0</v>
      </c>
      <c r="I85" s="127">
        <f t="shared" si="17"/>
        <v>494</v>
      </c>
      <c r="J85" s="128">
        <f t="shared" si="17"/>
        <v>1</v>
      </c>
      <c r="K85" s="128">
        <f t="shared" si="17"/>
        <v>0</v>
      </c>
      <c r="L85" s="129">
        <f t="shared" si="17"/>
        <v>2206510</v>
      </c>
    </row>
    <row r="86" spans="1:12" s="5" customFormat="1" ht="37.5" x14ac:dyDescent="0.25">
      <c r="A86" s="58" t="s">
        <v>538</v>
      </c>
      <c r="B86" s="67" t="s">
        <v>519</v>
      </c>
      <c r="C86" s="57">
        <v>1</v>
      </c>
      <c r="D86" s="57">
        <v>1</v>
      </c>
      <c r="E86" s="97" t="s">
        <v>541</v>
      </c>
      <c r="F86" s="132" t="s">
        <v>543</v>
      </c>
      <c r="G86" s="131">
        <v>22</v>
      </c>
      <c r="H86" s="131"/>
      <c r="I86" s="131">
        <v>240</v>
      </c>
      <c r="J86" s="132">
        <v>1</v>
      </c>
      <c r="K86" s="132"/>
      <c r="L86" s="293">
        <v>2206510</v>
      </c>
    </row>
    <row r="87" spans="1:12" s="5" customFormat="1" ht="37.5" x14ac:dyDescent="0.25">
      <c r="A87" s="58" t="s">
        <v>539</v>
      </c>
      <c r="B87" s="67" t="s">
        <v>520</v>
      </c>
      <c r="C87" s="57">
        <v>1</v>
      </c>
      <c r="D87" s="57">
        <v>1</v>
      </c>
      <c r="E87" s="97" t="s">
        <v>541</v>
      </c>
      <c r="F87" s="97" t="s">
        <v>545</v>
      </c>
      <c r="G87" s="21">
        <v>6</v>
      </c>
      <c r="H87" s="21"/>
      <c r="I87" s="21">
        <v>254</v>
      </c>
      <c r="J87" s="97"/>
      <c r="K87" s="97"/>
      <c r="L87" s="97"/>
    </row>
    <row r="88" spans="1:12" s="5" customFormat="1" x14ac:dyDescent="0.25">
      <c r="A88" s="291"/>
      <c r="B88" s="291"/>
      <c r="C88" s="291"/>
      <c r="D88" s="291"/>
      <c r="F88" s="97"/>
      <c r="G88" s="21"/>
      <c r="H88" s="21"/>
      <c r="I88" s="21"/>
      <c r="J88" s="97"/>
      <c r="K88" s="97"/>
      <c r="L88" s="97"/>
    </row>
    <row r="89" spans="1:12" s="5" customFormat="1" x14ac:dyDescent="0.25">
      <c r="A89" s="58"/>
      <c r="B89" s="67"/>
      <c r="C89" s="57"/>
      <c r="D89" s="57"/>
      <c r="E89" s="97"/>
      <c r="F89" s="97"/>
      <c r="G89" s="21"/>
      <c r="H89" s="21"/>
      <c r="I89" s="21"/>
      <c r="J89" s="97"/>
      <c r="K89" s="97"/>
      <c r="L89" s="97"/>
    </row>
    <row r="90" spans="1:12" s="5" customFormat="1" x14ac:dyDescent="0.25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x14ac:dyDescent="0.25">
      <c r="A91" s="58"/>
      <c r="B91" s="126" t="s">
        <v>213</v>
      </c>
      <c r="C91" s="127">
        <f>SUM(C92:C95)</f>
        <v>1</v>
      </c>
      <c r="D91" s="127">
        <f>SUM(D92:D95)</f>
        <v>1</v>
      </c>
      <c r="E91" s="212"/>
      <c r="F91" s="128"/>
      <c r="G91" s="127">
        <f t="shared" ref="G91:L91" si="18">SUM(G92:G95)</f>
        <v>6</v>
      </c>
      <c r="H91" s="127">
        <f t="shared" si="18"/>
        <v>0</v>
      </c>
      <c r="I91" s="127">
        <f t="shared" si="18"/>
        <v>150</v>
      </c>
      <c r="J91" s="128">
        <f t="shared" si="18"/>
        <v>2</v>
      </c>
      <c r="K91" s="128">
        <f t="shared" si="18"/>
        <v>0</v>
      </c>
      <c r="L91" s="129">
        <f t="shared" si="18"/>
        <v>3455505.17</v>
      </c>
    </row>
    <row r="92" spans="1:12" s="5" customFormat="1" ht="37.5" x14ac:dyDescent="0.25">
      <c r="A92" s="58" t="s">
        <v>540</v>
      </c>
      <c r="B92" s="67" t="s">
        <v>593</v>
      </c>
      <c r="C92" s="57">
        <v>1</v>
      </c>
      <c r="D92" s="57">
        <v>1</v>
      </c>
      <c r="E92" s="97" t="s">
        <v>594</v>
      </c>
      <c r="F92" s="97" t="s">
        <v>545</v>
      </c>
      <c r="G92" s="21">
        <v>6</v>
      </c>
      <c r="H92" s="21"/>
      <c r="I92" s="21">
        <v>150</v>
      </c>
      <c r="J92" s="97">
        <v>2</v>
      </c>
      <c r="K92" s="97"/>
      <c r="L92" s="292">
        <v>3455505.17</v>
      </c>
    </row>
    <row r="93" spans="1:12" s="5" customFormat="1" x14ac:dyDescent="0.25">
      <c r="A93" s="58"/>
      <c r="B93" s="67"/>
      <c r="C93" s="57"/>
      <c r="D93" s="57"/>
      <c r="E93" s="97"/>
      <c r="F93" s="97"/>
      <c r="G93" s="21"/>
      <c r="H93" s="21"/>
      <c r="I93" s="21"/>
      <c r="J93" s="97"/>
      <c r="K93" s="97"/>
      <c r="L93" s="97"/>
    </row>
    <row r="94" spans="1:12" s="5" customFormat="1" x14ac:dyDescent="0.25">
      <c r="A94" s="58"/>
      <c r="B94" s="67"/>
      <c r="C94" s="57"/>
      <c r="D94" s="57"/>
      <c r="E94" s="97"/>
      <c r="F94" s="97"/>
      <c r="G94" s="21"/>
      <c r="H94" s="21"/>
      <c r="I94" s="21"/>
      <c r="J94" s="97"/>
      <c r="K94" s="97"/>
      <c r="L94" s="97"/>
    </row>
    <row r="95" spans="1:12" s="5" customFormat="1" x14ac:dyDescent="0.25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ht="75" x14ac:dyDescent="0.25">
      <c r="A96" s="98" t="s">
        <v>91</v>
      </c>
      <c r="B96" s="98" t="s">
        <v>66</v>
      </c>
      <c r="C96" s="98">
        <f>SUM(C97,C101,C107)</f>
        <v>1</v>
      </c>
      <c r="D96" s="98">
        <f>SUM(D97,D101,D107)</f>
        <v>1</v>
      </c>
      <c r="E96" s="98"/>
      <c r="F96" s="98"/>
      <c r="G96" s="98">
        <f>SUM(G97,G101,G107)</f>
        <v>29</v>
      </c>
      <c r="H96" s="98">
        <f>SUM(H97,H101,H107)</f>
        <v>0</v>
      </c>
      <c r="I96" s="98">
        <f>I97+I101+I107</f>
        <v>150</v>
      </c>
      <c r="J96" s="98">
        <f>SUM(J97,J101,J107)</f>
        <v>0</v>
      </c>
      <c r="K96" s="98">
        <f>SUM(K97,K101,K107)</f>
        <v>0</v>
      </c>
      <c r="L96" s="98">
        <f>SUM(L97,L101,L107)</f>
        <v>0</v>
      </c>
    </row>
    <row r="97" spans="1:12" s="5" customFormat="1" x14ac:dyDescent="0.25">
      <c r="A97" s="58"/>
      <c r="B97" s="126" t="s">
        <v>211</v>
      </c>
      <c r="C97" s="127">
        <f>SUM(C98:C100)</f>
        <v>0</v>
      </c>
      <c r="D97" s="127">
        <f>SUM(D98:D100)</f>
        <v>0</v>
      </c>
      <c r="E97" s="212"/>
      <c r="F97" s="128"/>
      <c r="G97" s="127">
        <f t="shared" ref="G97:L97" si="19">SUM(G98:G100)</f>
        <v>0</v>
      </c>
      <c r="H97" s="127">
        <f t="shared" si="19"/>
        <v>0</v>
      </c>
      <c r="I97" s="127">
        <f t="shared" si="19"/>
        <v>0</v>
      </c>
      <c r="J97" s="128">
        <f t="shared" si="19"/>
        <v>0</v>
      </c>
      <c r="K97" s="128">
        <f t="shared" si="19"/>
        <v>0</v>
      </c>
      <c r="L97" s="129">
        <f t="shared" si="19"/>
        <v>0</v>
      </c>
    </row>
    <row r="98" spans="1:12" s="5" customFormat="1" x14ac:dyDescent="0.25">
      <c r="A98" s="58"/>
      <c r="C98" s="57"/>
      <c r="D98" s="57"/>
      <c r="E98" s="97"/>
      <c r="F98" s="97"/>
      <c r="G98" s="21"/>
      <c r="H98" s="21"/>
      <c r="I98" s="21"/>
      <c r="J98" s="97"/>
      <c r="K98" s="97"/>
      <c r="L98" s="97"/>
    </row>
    <row r="99" spans="1:12" s="5" customFormat="1" x14ac:dyDescent="0.25">
      <c r="A99" s="58"/>
      <c r="B99" s="67"/>
      <c r="C99" s="57"/>
      <c r="D99" s="57"/>
      <c r="E99" s="97"/>
      <c r="F99" s="97"/>
      <c r="G99" s="21"/>
      <c r="H99" s="21"/>
      <c r="I99" s="21"/>
      <c r="J99" s="97"/>
      <c r="K99" s="97"/>
      <c r="L99" s="97"/>
    </row>
    <row r="100" spans="1:12" x14ac:dyDescent="0.25">
      <c r="A100" s="58"/>
      <c r="B100" s="67"/>
      <c r="C100" s="57"/>
      <c r="D100" s="57"/>
      <c r="E100" s="97"/>
      <c r="F100" s="97"/>
      <c r="G100" s="21"/>
      <c r="H100" s="21"/>
      <c r="I100" s="21"/>
      <c r="J100" s="97"/>
      <c r="K100" s="97"/>
      <c r="L100" s="97"/>
    </row>
    <row r="101" spans="1:12" s="5" customFormat="1" ht="75" customHeight="1" x14ac:dyDescent="0.25">
      <c r="A101" s="58"/>
      <c r="B101" s="126" t="s">
        <v>212</v>
      </c>
      <c r="C101" s="127">
        <f>C102+C103+C104+C105+C106</f>
        <v>1</v>
      </c>
      <c r="D101" s="127">
        <f>D102+D103+D104+D105+D106</f>
        <v>1</v>
      </c>
      <c r="E101" s="212"/>
      <c r="F101" s="128"/>
      <c r="G101" s="127">
        <f t="shared" ref="G101:L101" si="20">SUM(G102:G106)</f>
        <v>29</v>
      </c>
      <c r="H101" s="127">
        <f t="shared" si="20"/>
        <v>0</v>
      </c>
      <c r="I101" s="127">
        <f t="shared" si="20"/>
        <v>150</v>
      </c>
      <c r="J101" s="128">
        <f t="shared" si="20"/>
        <v>0</v>
      </c>
      <c r="K101" s="128">
        <f t="shared" si="20"/>
        <v>0</v>
      </c>
      <c r="L101" s="129">
        <f t="shared" si="20"/>
        <v>0</v>
      </c>
    </row>
    <row r="102" spans="1:12" s="5" customFormat="1" ht="37.5" x14ac:dyDescent="0.25">
      <c r="A102" s="58" t="s">
        <v>592</v>
      </c>
      <c r="B102" s="67" t="s">
        <v>508</v>
      </c>
      <c r="C102" s="57">
        <v>1</v>
      </c>
      <c r="D102" s="57">
        <v>1</v>
      </c>
      <c r="E102" s="97" t="s">
        <v>541</v>
      </c>
      <c r="F102" s="97" t="s">
        <v>507</v>
      </c>
      <c r="G102" s="21">
        <v>29</v>
      </c>
      <c r="H102" s="21"/>
      <c r="I102" s="21">
        <v>150</v>
      </c>
      <c r="J102" s="97"/>
      <c r="K102" s="97"/>
      <c r="L102" s="97"/>
    </row>
    <row r="103" spans="1:12" s="5" customFormat="1" x14ac:dyDescent="0.25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 x14ac:dyDescent="0.25">
      <c r="A104" s="58"/>
      <c r="B104" s="67"/>
      <c r="C104" s="57"/>
      <c r="D104" s="57"/>
      <c r="E104" s="97"/>
      <c r="F104" s="97"/>
      <c r="G104" s="21"/>
      <c r="H104" s="21"/>
      <c r="I104" s="21"/>
      <c r="J104" s="97"/>
      <c r="K104" s="97"/>
      <c r="L104" s="97"/>
    </row>
    <row r="105" spans="1:12" s="5" customFormat="1" x14ac:dyDescent="0.25">
      <c r="A105" s="58"/>
      <c r="B105" s="67"/>
      <c r="C105" s="57"/>
      <c r="D105" s="57"/>
      <c r="E105" s="97"/>
      <c r="F105" s="97"/>
      <c r="G105" s="21"/>
      <c r="H105" s="21"/>
      <c r="I105" s="21"/>
      <c r="J105" s="97"/>
      <c r="K105" s="97"/>
      <c r="L105" s="97"/>
    </row>
    <row r="106" spans="1:12" s="5" customFormat="1" x14ac:dyDescent="0.25">
      <c r="A106" s="58"/>
      <c r="B106" s="67"/>
      <c r="C106" s="57"/>
      <c r="D106" s="57"/>
      <c r="E106" s="97"/>
      <c r="F106" s="97"/>
      <c r="G106" s="21"/>
      <c r="H106" s="21"/>
      <c r="I106" s="21"/>
      <c r="J106" s="97"/>
      <c r="K106" s="97"/>
      <c r="L106" s="97"/>
    </row>
    <row r="107" spans="1:12" s="5" customFormat="1" x14ac:dyDescent="0.25">
      <c r="A107" s="58"/>
      <c r="B107" s="126" t="s">
        <v>213</v>
      </c>
      <c r="C107" s="127">
        <f>SUM(C108:C111)</f>
        <v>0</v>
      </c>
      <c r="D107" s="127">
        <f>SUM(D108:D111)</f>
        <v>0</v>
      </c>
      <c r="E107" s="212"/>
      <c r="F107" s="128"/>
      <c r="G107" s="127">
        <f t="shared" ref="G107:L107" si="21">SUM(G108:G111)</f>
        <v>0</v>
      </c>
      <c r="H107" s="127">
        <f t="shared" si="21"/>
        <v>0</v>
      </c>
      <c r="I107" s="127">
        <f t="shared" si="21"/>
        <v>0</v>
      </c>
      <c r="J107" s="128">
        <f t="shared" si="21"/>
        <v>0</v>
      </c>
      <c r="K107" s="128">
        <f t="shared" si="21"/>
        <v>0</v>
      </c>
      <c r="L107" s="129">
        <f t="shared" si="21"/>
        <v>0</v>
      </c>
    </row>
    <row r="108" spans="1:12" s="5" customFormat="1" x14ac:dyDescent="0.25">
      <c r="A108" s="58"/>
      <c r="B108" s="67"/>
      <c r="C108" s="57"/>
      <c r="D108" s="57"/>
      <c r="E108" s="97"/>
      <c r="F108" s="97"/>
      <c r="G108" s="21"/>
      <c r="H108" s="21"/>
      <c r="I108" s="21"/>
      <c r="J108" s="97"/>
      <c r="K108" s="97"/>
      <c r="L108" s="97"/>
    </row>
    <row r="109" spans="1:12" s="5" customFormat="1" x14ac:dyDescent="0.25">
      <c r="A109" s="58"/>
      <c r="B109" s="67"/>
      <c r="C109" s="57"/>
      <c r="D109" s="57"/>
      <c r="E109" s="97"/>
      <c r="F109" s="97"/>
      <c r="G109" s="21"/>
      <c r="H109" s="21"/>
      <c r="I109" s="21"/>
      <c r="J109" s="97"/>
      <c r="K109" s="97"/>
      <c r="L109" s="97"/>
    </row>
    <row r="110" spans="1:12" s="5" customFormat="1" x14ac:dyDescent="0.25">
      <c r="A110" s="58"/>
      <c r="B110" s="67"/>
      <c r="C110" s="57"/>
      <c r="D110" s="57"/>
      <c r="E110" s="97"/>
      <c r="F110" s="97"/>
      <c r="G110" s="21"/>
      <c r="H110" s="21"/>
      <c r="I110" s="21"/>
      <c r="J110" s="97"/>
      <c r="K110" s="97"/>
      <c r="L110" s="97"/>
    </row>
    <row r="111" spans="1:12" s="5" customFormat="1" x14ac:dyDescent="0.25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s="5" customFormat="1" ht="187.5" x14ac:dyDescent="0.25">
      <c r="A112" s="98" t="s">
        <v>179</v>
      </c>
      <c r="B112" s="98" t="s">
        <v>180</v>
      </c>
      <c r="C112" s="98">
        <f>SUM(C113,C117,C120)</f>
        <v>0</v>
      </c>
      <c r="D112" s="98">
        <f>SUM(D113,D117,D120)</f>
        <v>0</v>
      </c>
      <c r="E112" s="98"/>
      <c r="F112" s="98"/>
      <c r="G112" s="98">
        <f t="shared" ref="G112:K112" si="22">SUM(G113,G117,G120)</f>
        <v>0</v>
      </c>
      <c r="H112" s="98">
        <f t="shared" si="22"/>
        <v>0</v>
      </c>
      <c r="I112" s="98">
        <f t="shared" si="22"/>
        <v>0</v>
      </c>
      <c r="J112" s="98">
        <f t="shared" si="22"/>
        <v>0</v>
      </c>
      <c r="K112" s="98">
        <f t="shared" si="22"/>
        <v>0</v>
      </c>
      <c r="L112" s="98">
        <f>L113+L117+L120</f>
        <v>0</v>
      </c>
    </row>
    <row r="113" spans="1:12" s="5" customFormat="1" x14ac:dyDescent="0.25">
      <c r="A113" s="58"/>
      <c r="B113" s="126" t="s">
        <v>211</v>
      </c>
      <c r="C113" s="127">
        <f>SUM(C114:C116)</f>
        <v>0</v>
      </c>
      <c r="D113" s="127">
        <f>SUM(D114:D116)</f>
        <v>0</v>
      </c>
      <c r="E113" s="212"/>
      <c r="F113" s="128"/>
      <c r="G113" s="127">
        <f t="shared" ref="G113:K113" si="23">SUM(G114:G116)</f>
        <v>0</v>
      </c>
      <c r="H113" s="127">
        <f t="shared" si="23"/>
        <v>0</v>
      </c>
      <c r="I113" s="127">
        <f t="shared" si="23"/>
        <v>0</v>
      </c>
      <c r="J113" s="128">
        <f t="shared" si="23"/>
        <v>0</v>
      </c>
      <c r="K113" s="128">
        <f t="shared" si="23"/>
        <v>0</v>
      </c>
      <c r="L113" s="129">
        <f>L114+L115+L116</f>
        <v>0</v>
      </c>
    </row>
    <row r="114" spans="1:12" s="5" customFormat="1" x14ac:dyDescent="0.25">
      <c r="A114" s="58"/>
      <c r="B114" s="67"/>
      <c r="C114" s="57"/>
      <c r="D114" s="57"/>
      <c r="E114" s="97"/>
      <c r="F114" s="97"/>
      <c r="G114" s="21"/>
      <c r="H114" s="21"/>
      <c r="I114" s="21"/>
      <c r="J114" s="97"/>
      <c r="K114" s="97"/>
      <c r="L114" s="97"/>
    </row>
    <row r="115" spans="1:12" s="5" customFormat="1" x14ac:dyDescent="0.25">
      <c r="A115" s="58"/>
      <c r="B115" s="67"/>
      <c r="C115" s="57"/>
      <c r="D115" s="57"/>
      <c r="E115" s="97"/>
      <c r="F115" s="97"/>
      <c r="G115" s="21"/>
      <c r="H115" s="21"/>
      <c r="I115" s="21"/>
      <c r="J115" s="97"/>
      <c r="K115" s="97"/>
      <c r="L115" s="97"/>
    </row>
    <row r="116" spans="1:12" x14ac:dyDescent="0.25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2" ht="48" customHeight="1" x14ac:dyDescent="0.25">
      <c r="A117" s="58"/>
      <c r="B117" s="126" t="s">
        <v>212</v>
      </c>
      <c r="C117" s="127">
        <f>SUM(C118:C119)</f>
        <v>0</v>
      </c>
      <c r="D117" s="127">
        <f>SUM(D118:D119)</f>
        <v>0</v>
      </c>
      <c r="E117" s="212"/>
      <c r="F117" s="128"/>
      <c r="G117" s="127">
        <f t="shared" ref="G117:L117" si="24">SUM(G118:G119)</f>
        <v>0</v>
      </c>
      <c r="H117" s="127">
        <f t="shared" si="24"/>
        <v>0</v>
      </c>
      <c r="I117" s="127">
        <f t="shared" si="24"/>
        <v>0</v>
      </c>
      <c r="J117" s="128">
        <f t="shared" si="24"/>
        <v>0</v>
      </c>
      <c r="K117" s="128">
        <f t="shared" si="24"/>
        <v>0</v>
      </c>
      <c r="L117" s="129">
        <f t="shared" si="24"/>
        <v>0</v>
      </c>
    </row>
    <row r="118" spans="1:12" x14ac:dyDescent="0.25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2" x14ac:dyDescent="0.25">
      <c r="A119" s="58"/>
      <c r="B119" s="67"/>
      <c r="C119" s="57"/>
      <c r="D119" s="57"/>
      <c r="E119" s="97"/>
      <c r="F119" s="97"/>
      <c r="G119" s="21"/>
      <c r="H119" s="21"/>
      <c r="I119" s="21"/>
      <c r="J119" s="97"/>
      <c r="K119" s="97"/>
      <c r="L119" s="97"/>
    </row>
    <row r="120" spans="1:12" x14ac:dyDescent="0.25">
      <c r="A120" s="58"/>
      <c r="B120" s="126" t="s">
        <v>213</v>
      </c>
      <c r="C120" s="127">
        <f>SUM(C121:C123)</f>
        <v>0</v>
      </c>
      <c r="D120" s="127">
        <f>SUM(D121:D123)</f>
        <v>0</v>
      </c>
      <c r="E120" s="212"/>
      <c r="F120" s="128"/>
      <c r="G120" s="127">
        <f t="shared" ref="G120:L120" si="25">SUM(G121:G123)</f>
        <v>0</v>
      </c>
      <c r="H120" s="127">
        <f t="shared" si="25"/>
        <v>0</v>
      </c>
      <c r="I120" s="127">
        <f t="shared" si="25"/>
        <v>0</v>
      </c>
      <c r="J120" s="128">
        <f t="shared" si="25"/>
        <v>0</v>
      </c>
      <c r="K120" s="128">
        <f t="shared" si="25"/>
        <v>0</v>
      </c>
      <c r="L120" s="129">
        <f t="shared" si="25"/>
        <v>0</v>
      </c>
    </row>
    <row r="121" spans="1:12" x14ac:dyDescent="0.25">
      <c r="A121" s="58"/>
      <c r="B121" s="67"/>
      <c r="C121" s="57"/>
      <c r="D121" s="57"/>
      <c r="E121" s="97"/>
      <c r="F121" s="97"/>
      <c r="G121" s="21"/>
      <c r="H121" s="21"/>
      <c r="I121" s="21"/>
      <c r="J121" s="97"/>
      <c r="K121" s="97"/>
      <c r="L121" s="97"/>
    </row>
    <row r="122" spans="1:12" x14ac:dyDescent="0.25">
      <c r="A122" s="58"/>
      <c r="B122" s="67"/>
      <c r="C122" s="57"/>
      <c r="D122" s="57"/>
      <c r="E122" s="97"/>
      <c r="F122" s="97"/>
      <c r="G122" s="21"/>
      <c r="H122" s="21"/>
      <c r="I122" s="21"/>
      <c r="J122" s="97"/>
      <c r="K122" s="97"/>
      <c r="L122" s="97"/>
    </row>
    <row r="123" spans="1:12" x14ac:dyDescent="0.25">
      <c r="A123" s="58"/>
      <c r="B123" s="67"/>
      <c r="C123" s="57"/>
      <c r="D123" s="57"/>
      <c r="E123" s="97"/>
      <c r="F123" s="97"/>
      <c r="G123" s="21"/>
      <c r="H123" s="21"/>
      <c r="I123" s="21"/>
      <c r="J123" s="97"/>
      <c r="K123" s="97"/>
      <c r="L123" s="97"/>
    </row>
    <row r="124" spans="1:12" ht="19.5" x14ac:dyDescent="0.35">
      <c r="A124" s="354" t="s">
        <v>178</v>
      </c>
      <c r="B124" s="354"/>
      <c r="C124" s="354"/>
      <c r="D124" s="354"/>
      <c r="E124" s="354"/>
      <c r="F124" s="354"/>
      <c r="G124" s="354"/>
      <c r="H124" s="354"/>
      <c r="I124" s="354"/>
      <c r="J124" s="354"/>
      <c r="K124" s="98"/>
      <c r="L124" s="98"/>
    </row>
    <row r="125" spans="1:12" x14ac:dyDescent="0.3">
      <c r="K125" s="215"/>
      <c r="L125" s="124"/>
    </row>
    <row r="126" spans="1:12" x14ac:dyDescent="0.3">
      <c r="I126" s="10"/>
      <c r="J126" s="10"/>
      <c r="K126" s="124"/>
      <c r="L126" s="124"/>
    </row>
    <row r="127" spans="1:12" x14ac:dyDescent="0.3">
      <c r="I127" s="10"/>
      <c r="J127" s="10"/>
      <c r="K127" s="124"/>
      <c r="L127" s="124"/>
    </row>
    <row r="128" spans="1:12" x14ac:dyDescent="0.3">
      <c r="I128" s="10"/>
      <c r="J128" s="10"/>
      <c r="K128" s="124"/>
      <c r="L128" s="124"/>
    </row>
    <row r="129" spans="1:14" x14ac:dyDescent="0.3">
      <c r="I129" s="10"/>
      <c r="J129" s="10"/>
      <c r="K129" s="124"/>
      <c r="L129" s="124"/>
    </row>
    <row r="130" spans="1:14" x14ac:dyDescent="0.3">
      <c r="I130" s="10"/>
      <c r="J130" s="10"/>
      <c r="K130" s="124"/>
      <c r="L130" s="124"/>
    </row>
    <row r="131" spans="1:14" x14ac:dyDescent="0.3">
      <c r="I131" s="10"/>
      <c r="J131" s="10"/>
      <c r="K131" s="124"/>
      <c r="L131" s="124"/>
      <c r="M131" s="3"/>
      <c r="N131" s="3"/>
    </row>
    <row r="132" spans="1:14" x14ac:dyDescent="0.3">
      <c r="I132" s="10"/>
      <c r="J132" s="216"/>
      <c r="K132" s="217"/>
      <c r="L132" s="217"/>
      <c r="M132" s="3"/>
      <c r="N132" s="3"/>
    </row>
    <row r="133" spans="1:14" x14ac:dyDescent="0.3">
      <c r="I133" s="10"/>
      <c r="J133" s="216"/>
      <c r="K133" s="217"/>
      <c r="L133" s="217"/>
      <c r="M133" s="3"/>
      <c r="N133" s="3"/>
    </row>
    <row r="134" spans="1:14" x14ac:dyDescent="0.25">
      <c r="A134"/>
      <c r="B134"/>
      <c r="C134"/>
      <c r="D134"/>
      <c r="E134"/>
      <c r="F134"/>
      <c r="G134"/>
      <c r="H134"/>
      <c r="I134" s="3"/>
      <c r="J134" s="218"/>
      <c r="K134" s="217"/>
      <c r="L134" s="217"/>
      <c r="M134" s="3"/>
      <c r="N134" s="3"/>
    </row>
    <row r="135" spans="1:14" x14ac:dyDescent="0.25">
      <c r="A135"/>
      <c r="B135"/>
      <c r="C135"/>
      <c r="D135"/>
      <c r="E135"/>
      <c r="F135"/>
      <c r="G135"/>
      <c r="H135"/>
      <c r="I135" s="3"/>
      <c r="J135" s="218"/>
      <c r="K135" s="219"/>
      <c r="L135" s="219"/>
      <c r="M135" s="3"/>
      <c r="N135" s="3"/>
    </row>
    <row r="136" spans="1:14" x14ac:dyDescent="0.25">
      <c r="A136"/>
      <c r="B136"/>
      <c r="C136"/>
      <c r="D136"/>
      <c r="E136"/>
      <c r="F136"/>
      <c r="G136"/>
      <c r="H136"/>
      <c r="I136" s="3"/>
      <c r="J136" s="218"/>
      <c r="K136" s="220"/>
      <c r="L136" s="220"/>
      <c r="M136" s="3"/>
      <c r="N136" s="3"/>
    </row>
    <row r="137" spans="1:14" x14ac:dyDescent="0.25">
      <c r="A137"/>
      <c r="B137"/>
      <c r="C137"/>
      <c r="D137"/>
      <c r="E137"/>
      <c r="F137"/>
      <c r="G137"/>
      <c r="H137"/>
      <c r="I137" s="3"/>
      <c r="J137" s="218"/>
      <c r="K137" s="220"/>
      <c r="L137" s="220"/>
      <c r="M137" s="218"/>
      <c r="N137" s="3"/>
    </row>
    <row r="138" spans="1:14" x14ac:dyDescent="0.25">
      <c r="A138"/>
      <c r="B138"/>
      <c r="C138"/>
      <c r="D138"/>
      <c r="E138"/>
      <c r="F138"/>
      <c r="G138"/>
      <c r="H138"/>
      <c r="I138" s="3"/>
      <c r="J138" s="218"/>
      <c r="K138" s="220"/>
      <c r="L138" s="220"/>
      <c r="M138" s="218"/>
      <c r="N138" s="3"/>
    </row>
    <row r="139" spans="1:14" x14ac:dyDescent="0.25">
      <c r="A139"/>
      <c r="B139"/>
      <c r="C139"/>
      <c r="D139"/>
      <c r="E139"/>
      <c r="F139"/>
      <c r="G139"/>
      <c r="H139"/>
      <c r="I139" s="3"/>
      <c r="J139" s="3"/>
      <c r="K139" s="125"/>
      <c r="L139" s="125"/>
      <c r="M139" s="218"/>
      <c r="N139" s="3"/>
    </row>
    <row r="140" spans="1:14" x14ac:dyDescent="0.25">
      <c r="A140"/>
      <c r="B140"/>
      <c r="C140"/>
      <c r="D140"/>
      <c r="E140"/>
      <c r="F140"/>
      <c r="G140"/>
      <c r="H140"/>
      <c r="I140" s="3"/>
      <c r="J140" s="3"/>
      <c r="K140" s="125"/>
      <c r="L140" s="125"/>
      <c r="M140" s="218"/>
      <c r="N140" s="3"/>
    </row>
    <row r="141" spans="1:14" x14ac:dyDescent="0.25">
      <c r="A141"/>
      <c r="B141"/>
      <c r="C141"/>
      <c r="D141"/>
      <c r="E141"/>
      <c r="F141"/>
      <c r="G141"/>
      <c r="H141"/>
      <c r="I141" s="3"/>
      <c r="J141" s="3"/>
      <c r="K141" s="125"/>
      <c r="L141" s="125"/>
      <c r="M141" s="218"/>
      <c r="N141" s="3"/>
    </row>
    <row r="142" spans="1:14" x14ac:dyDescent="0.25">
      <c r="A142"/>
      <c r="B142"/>
      <c r="C142"/>
      <c r="D142"/>
      <c r="E142"/>
      <c r="F142"/>
      <c r="G142"/>
      <c r="H142"/>
      <c r="I142" s="3"/>
      <c r="J142" s="218"/>
      <c r="K142" s="220"/>
      <c r="L142" s="220"/>
      <c r="M142" s="218"/>
      <c r="N142" s="3"/>
    </row>
    <row r="143" spans="1:14" x14ac:dyDescent="0.25">
      <c r="A143"/>
      <c r="B143"/>
      <c r="C143"/>
      <c r="D143"/>
      <c r="E143"/>
      <c r="F143"/>
      <c r="G143"/>
      <c r="H143"/>
      <c r="I143" s="3"/>
      <c r="J143" s="218"/>
      <c r="K143" s="220"/>
      <c r="L143" s="220"/>
      <c r="M143" s="218"/>
      <c r="N143" s="3"/>
    </row>
    <row r="144" spans="1:14" x14ac:dyDescent="0.25">
      <c r="A144"/>
      <c r="B144"/>
      <c r="C144"/>
      <c r="D144"/>
      <c r="E144"/>
      <c r="F144"/>
      <c r="G144"/>
      <c r="H144"/>
      <c r="I144" s="3"/>
      <c r="J144" s="218"/>
      <c r="K144" s="220"/>
      <c r="L144" s="220"/>
      <c r="M144" s="3"/>
      <c r="N144" s="3"/>
    </row>
    <row r="145" spans="1:14" x14ac:dyDescent="0.25">
      <c r="A145"/>
      <c r="B145"/>
      <c r="C145"/>
      <c r="D145"/>
      <c r="E145"/>
      <c r="F145"/>
      <c r="G145"/>
      <c r="H145"/>
      <c r="I145" s="3"/>
      <c r="J145" s="218"/>
      <c r="K145" s="220"/>
      <c r="L145" s="220"/>
      <c r="M145" s="3"/>
      <c r="N145" s="3"/>
    </row>
    <row r="146" spans="1:14" x14ac:dyDescent="0.25">
      <c r="A146"/>
      <c r="B146"/>
      <c r="C146"/>
      <c r="D146"/>
      <c r="E146"/>
      <c r="F146"/>
      <c r="G146"/>
      <c r="H146"/>
      <c r="I146" s="3"/>
      <c r="J146" s="218"/>
      <c r="K146" s="219"/>
      <c r="L146" s="219"/>
      <c r="M146" s="3"/>
      <c r="N146" s="3"/>
    </row>
    <row r="147" spans="1:14" x14ac:dyDescent="0.25">
      <c r="A147"/>
      <c r="B147"/>
      <c r="C147"/>
      <c r="D147"/>
      <c r="E147"/>
      <c r="F147"/>
      <c r="G147"/>
      <c r="H147"/>
      <c r="I147" s="3"/>
      <c r="J147" s="218"/>
      <c r="K147" s="220"/>
      <c r="L147" s="220"/>
      <c r="M147" s="218"/>
      <c r="N147" s="218"/>
    </row>
    <row r="148" spans="1:14" x14ac:dyDescent="0.25">
      <c r="A148"/>
      <c r="B148"/>
      <c r="C148"/>
      <c r="D148"/>
      <c r="E148"/>
      <c r="F148"/>
      <c r="G148"/>
      <c r="H148"/>
      <c r="I148" s="3"/>
      <c r="J148" s="218"/>
      <c r="K148" s="220"/>
      <c r="L148" s="220"/>
      <c r="M148" s="218"/>
      <c r="N148" s="218"/>
    </row>
    <row r="149" spans="1:14" x14ac:dyDescent="0.25">
      <c r="A149"/>
      <c r="B149"/>
      <c r="C149"/>
      <c r="D149"/>
      <c r="E149"/>
      <c r="F149"/>
      <c r="G149"/>
      <c r="H149"/>
      <c r="I149" s="3"/>
      <c r="J149" s="218"/>
      <c r="K149" s="220"/>
      <c r="L149" s="220"/>
      <c r="M149" s="218"/>
      <c r="N149" s="218"/>
    </row>
    <row r="150" spans="1:14" x14ac:dyDescent="0.25">
      <c r="A150"/>
      <c r="B150"/>
      <c r="C150"/>
      <c r="D150"/>
      <c r="E150"/>
      <c r="F150"/>
      <c r="G150"/>
      <c r="H150"/>
      <c r="I150" s="3"/>
      <c r="J150" s="218"/>
      <c r="K150" s="220"/>
      <c r="L150" s="220"/>
      <c r="M150" s="218"/>
      <c r="N150" s="218"/>
    </row>
    <row r="151" spans="1:14" x14ac:dyDescent="0.25">
      <c r="A151"/>
      <c r="B151"/>
      <c r="C151"/>
      <c r="D151"/>
      <c r="E151"/>
      <c r="F151"/>
      <c r="G151"/>
      <c r="H151"/>
      <c r="I151" s="3"/>
      <c r="J151" s="218"/>
      <c r="K151" s="220"/>
      <c r="L151" s="220"/>
      <c r="M151" s="218"/>
      <c r="N151" s="218"/>
    </row>
    <row r="152" spans="1:14" x14ac:dyDescent="0.25">
      <c r="A152"/>
      <c r="B152"/>
      <c r="C152"/>
      <c r="D152"/>
      <c r="E152"/>
      <c r="F152"/>
      <c r="G152"/>
      <c r="H152"/>
      <c r="I152" s="3"/>
      <c r="J152" s="3"/>
      <c r="K152" s="125"/>
      <c r="L152" s="125"/>
      <c r="M152" s="218"/>
      <c r="N152" s="218"/>
    </row>
    <row r="153" spans="1:14" x14ac:dyDescent="0.25">
      <c r="A153"/>
      <c r="B153"/>
      <c r="C153"/>
      <c r="D153"/>
      <c r="E153"/>
      <c r="F153"/>
      <c r="G153"/>
      <c r="H153"/>
      <c r="I153" s="3"/>
      <c r="J153" s="3"/>
      <c r="K153" s="125"/>
      <c r="L153" s="125"/>
      <c r="M153" s="218"/>
      <c r="N153" s="218"/>
    </row>
    <row r="154" spans="1:14" x14ac:dyDescent="0.25">
      <c r="A154"/>
      <c r="B154"/>
      <c r="C154"/>
      <c r="D154"/>
      <c r="E154"/>
      <c r="F154"/>
      <c r="G154"/>
      <c r="H154"/>
      <c r="I154" s="3"/>
      <c r="J154" s="218"/>
      <c r="K154" s="220"/>
      <c r="L154" s="220"/>
      <c r="M154" s="218"/>
      <c r="N154" s="218"/>
    </row>
    <row r="155" spans="1:14" x14ac:dyDescent="0.25">
      <c r="A155"/>
      <c r="B155"/>
      <c r="C155"/>
      <c r="D155"/>
      <c r="E155"/>
      <c r="F155"/>
      <c r="G155"/>
      <c r="H155"/>
      <c r="I155" s="3"/>
      <c r="J155" s="218"/>
      <c r="K155" s="220"/>
      <c r="L155" s="220"/>
      <c r="M155" s="218"/>
      <c r="N155" s="218"/>
    </row>
    <row r="156" spans="1:14" x14ac:dyDescent="0.25">
      <c r="A156"/>
      <c r="B156"/>
      <c r="C156"/>
      <c r="D156"/>
      <c r="E156"/>
      <c r="F156"/>
      <c r="G156"/>
      <c r="H156"/>
      <c r="I156" s="3"/>
      <c r="J156" s="218"/>
      <c r="K156" s="220"/>
      <c r="L156" s="220"/>
      <c r="M156" s="218"/>
      <c r="N156" s="218"/>
    </row>
    <row r="157" spans="1:14" x14ac:dyDescent="0.25">
      <c r="A157"/>
      <c r="B157"/>
      <c r="C157"/>
      <c r="D157"/>
      <c r="E157"/>
      <c r="F157"/>
      <c r="G157"/>
      <c r="H157"/>
      <c r="I157" s="3"/>
      <c r="J157" s="218"/>
      <c r="K157" s="219"/>
      <c r="L157" s="219"/>
      <c r="M157" s="3"/>
      <c r="N157" s="3"/>
    </row>
    <row r="158" spans="1:14" x14ac:dyDescent="0.25">
      <c r="A158"/>
      <c r="B158"/>
      <c r="C158"/>
      <c r="D158"/>
      <c r="E158"/>
      <c r="F158"/>
      <c r="G158"/>
      <c r="H158"/>
      <c r="I158" s="3"/>
      <c r="J158" s="218"/>
      <c r="K158" s="220"/>
      <c r="L158" s="220"/>
      <c r="M158" s="3"/>
      <c r="N158" s="3"/>
    </row>
    <row r="159" spans="1:14" x14ac:dyDescent="0.25">
      <c r="A159"/>
      <c r="B159"/>
      <c r="C159"/>
      <c r="D159"/>
      <c r="E159"/>
      <c r="F159"/>
      <c r="G159"/>
      <c r="H159"/>
      <c r="I159" s="3"/>
      <c r="J159" s="218"/>
      <c r="K159" s="220"/>
      <c r="L159" s="220"/>
      <c r="M159" s="218"/>
      <c r="N159" s="218"/>
    </row>
    <row r="160" spans="1:14" x14ac:dyDescent="0.25">
      <c r="A160"/>
      <c r="B160"/>
      <c r="C160"/>
      <c r="D160"/>
      <c r="E160"/>
      <c r="F160"/>
      <c r="G160"/>
      <c r="H160"/>
      <c r="I160" s="3"/>
      <c r="J160" s="218"/>
      <c r="K160" s="220"/>
      <c r="L160" s="220"/>
      <c r="M160" s="218"/>
      <c r="N160" s="218"/>
    </row>
    <row r="161" spans="1:17" x14ac:dyDescent="0.25">
      <c r="A161"/>
      <c r="B161"/>
      <c r="C161"/>
      <c r="D161"/>
      <c r="E161"/>
      <c r="F161"/>
      <c r="G161"/>
      <c r="H161"/>
      <c r="I161" s="3"/>
      <c r="J161" s="218"/>
      <c r="K161" s="220"/>
      <c r="L161" s="220"/>
      <c r="M161" s="218"/>
      <c r="N161" s="218"/>
    </row>
    <row r="162" spans="1:17" x14ac:dyDescent="0.25">
      <c r="A162"/>
      <c r="B162"/>
      <c r="C162"/>
      <c r="D162"/>
      <c r="E162"/>
      <c r="F162"/>
      <c r="G162"/>
      <c r="H162"/>
      <c r="I162" s="3"/>
      <c r="J162" s="218"/>
      <c r="K162" s="220"/>
      <c r="L162" s="220"/>
      <c r="M162" s="218"/>
      <c r="N162" s="218"/>
    </row>
    <row r="163" spans="1:17" x14ac:dyDescent="0.25">
      <c r="A163"/>
      <c r="B163"/>
      <c r="C163"/>
      <c r="D163"/>
      <c r="E163"/>
      <c r="F163"/>
      <c r="G163"/>
      <c r="H163"/>
      <c r="I163" s="3"/>
      <c r="J163" s="218"/>
      <c r="K163" s="220"/>
      <c r="L163" s="220"/>
      <c r="M163" s="218"/>
      <c r="N163" s="218"/>
    </row>
    <row r="164" spans="1:17" x14ac:dyDescent="0.25">
      <c r="A164"/>
      <c r="B164"/>
      <c r="C164"/>
      <c r="D164"/>
      <c r="E164"/>
      <c r="F164"/>
      <c r="G164"/>
      <c r="H164"/>
      <c r="I164" s="3"/>
      <c r="J164" s="218"/>
      <c r="K164" s="220"/>
      <c r="L164" s="220"/>
      <c r="M164" s="218"/>
      <c r="N164" s="218"/>
    </row>
    <row r="165" spans="1:17" x14ac:dyDescent="0.25">
      <c r="A165"/>
      <c r="B165"/>
      <c r="C165"/>
      <c r="D165"/>
      <c r="E165"/>
      <c r="F165"/>
      <c r="G165"/>
      <c r="H165"/>
      <c r="I165" s="3"/>
      <c r="J165" s="218"/>
      <c r="K165" s="220"/>
      <c r="L165" s="220"/>
      <c r="M165" s="218"/>
      <c r="N165" s="218"/>
    </row>
    <row r="166" spans="1:17" x14ac:dyDescent="0.25">
      <c r="A166"/>
      <c r="B166"/>
      <c r="C166"/>
      <c r="D166"/>
      <c r="E166"/>
      <c r="F166"/>
      <c r="G166"/>
      <c r="H166"/>
      <c r="I166" s="3"/>
      <c r="J166" s="218"/>
      <c r="K166" s="220"/>
      <c r="L166" s="220"/>
      <c r="M166" s="218"/>
      <c r="N166" s="218"/>
    </row>
    <row r="167" spans="1:17" x14ac:dyDescent="0.25">
      <c r="A167"/>
      <c r="B167"/>
      <c r="C167"/>
      <c r="D167"/>
      <c r="E167"/>
      <c r="F167"/>
      <c r="G167"/>
      <c r="H167"/>
      <c r="I167" s="3"/>
      <c r="J167" s="218"/>
      <c r="K167" s="220"/>
      <c r="L167" s="220"/>
      <c r="M167" s="218"/>
      <c r="N167" s="218"/>
    </row>
    <row r="168" spans="1:17" x14ac:dyDescent="0.25">
      <c r="A168"/>
      <c r="B168"/>
      <c r="C168"/>
      <c r="D168"/>
      <c r="E168"/>
      <c r="F168"/>
      <c r="G168"/>
      <c r="H168"/>
      <c r="I168" s="3"/>
      <c r="J168" s="218"/>
      <c r="K168" s="219"/>
      <c r="L168" s="219"/>
      <c r="M168" s="218"/>
      <c r="N168" s="218"/>
    </row>
    <row r="169" spans="1:17" x14ac:dyDescent="0.25">
      <c r="A169"/>
      <c r="B169"/>
      <c r="C169"/>
      <c r="D169"/>
      <c r="E169"/>
      <c r="F169"/>
      <c r="G169"/>
      <c r="H169"/>
      <c r="I169" s="3"/>
      <c r="J169" s="218"/>
      <c r="K169" s="220"/>
      <c r="L169" s="220"/>
      <c r="M169" s="218"/>
      <c r="N169" s="218"/>
    </row>
    <row r="170" spans="1:17" x14ac:dyDescent="0.25">
      <c r="A170"/>
      <c r="B170"/>
      <c r="C170"/>
      <c r="D170"/>
      <c r="E170"/>
      <c r="F170"/>
      <c r="G170" s="221"/>
      <c r="H170" s="221"/>
      <c r="I170" s="218"/>
      <c r="J170" s="218"/>
      <c r="K170" s="220"/>
      <c r="L170" s="220"/>
      <c r="M170" s="218"/>
      <c r="N170" s="218"/>
    </row>
    <row r="171" spans="1:17" x14ac:dyDescent="0.25">
      <c r="A171"/>
      <c r="B171"/>
      <c r="C171"/>
      <c r="D171"/>
      <c r="E171"/>
      <c r="F171"/>
      <c r="G171" s="221"/>
      <c r="H171" s="221"/>
      <c r="I171" s="218"/>
      <c r="J171" s="218"/>
      <c r="K171" s="220"/>
      <c r="L171" s="220"/>
      <c r="M171" s="218"/>
      <c r="N171" s="218"/>
    </row>
    <row r="172" spans="1:17" x14ac:dyDescent="0.25">
      <c r="A172"/>
      <c r="B172"/>
      <c r="C172"/>
      <c r="D172"/>
      <c r="E172"/>
      <c r="F172"/>
      <c r="G172" s="221"/>
      <c r="H172" s="221"/>
      <c r="I172" s="218"/>
      <c r="J172" s="218"/>
      <c r="K172" s="220"/>
      <c r="L172" s="220"/>
      <c r="M172" s="218"/>
      <c r="N172" s="218"/>
    </row>
    <row r="173" spans="1:17" x14ac:dyDescent="0.25">
      <c r="A173"/>
      <c r="B173"/>
      <c r="C173"/>
      <c r="D173"/>
      <c r="E173"/>
      <c r="F173"/>
      <c r="G173" s="221"/>
      <c r="H173" s="221"/>
      <c r="I173" s="218"/>
      <c r="J173" s="218"/>
      <c r="K173" s="220"/>
      <c r="L173" s="220"/>
      <c r="M173" s="218"/>
      <c r="N173" s="218"/>
    </row>
    <row r="174" spans="1:17" x14ac:dyDescent="0.25">
      <c r="A174"/>
      <c r="B174"/>
      <c r="C174"/>
      <c r="D174"/>
      <c r="E174"/>
      <c r="F174"/>
      <c r="G174" s="221"/>
      <c r="H174" s="221"/>
      <c r="I174" s="218"/>
      <c r="J174" s="218"/>
      <c r="K174" s="220"/>
      <c r="L174" s="220"/>
      <c r="M174" s="218"/>
      <c r="N174" s="218"/>
    </row>
    <row r="175" spans="1:17" x14ac:dyDescent="0.25">
      <c r="A175"/>
      <c r="B175"/>
      <c r="C175"/>
      <c r="D175"/>
      <c r="E175"/>
      <c r="F175"/>
      <c r="G175" s="221"/>
      <c r="H175" s="221"/>
      <c r="I175" s="218"/>
      <c r="J175" s="218"/>
      <c r="K175" s="220"/>
      <c r="L175" s="220"/>
      <c r="M175" s="218"/>
      <c r="N175" s="218"/>
      <c r="O175" s="221"/>
      <c r="P175" s="221"/>
      <c r="Q175" s="221"/>
    </row>
    <row r="176" spans="1:17" x14ac:dyDescent="0.25">
      <c r="A176"/>
      <c r="B176"/>
      <c r="C176"/>
      <c r="D176"/>
      <c r="E176"/>
      <c r="F176"/>
      <c r="G176" s="221"/>
      <c r="H176" s="221"/>
      <c r="I176" s="218"/>
      <c r="J176" s="218"/>
      <c r="K176" s="220"/>
      <c r="L176" s="220"/>
      <c r="M176" s="218"/>
      <c r="N176" s="218"/>
      <c r="O176" s="221"/>
      <c r="P176" s="221"/>
      <c r="Q176" s="221"/>
    </row>
    <row r="177" spans="1:17" x14ac:dyDescent="0.25">
      <c r="A177"/>
      <c r="B177"/>
      <c r="C177"/>
      <c r="D177"/>
      <c r="E177"/>
      <c r="F177"/>
      <c r="G177" s="221"/>
      <c r="H177" s="221"/>
      <c r="I177" s="218"/>
      <c r="J177" s="218"/>
      <c r="K177" s="220"/>
      <c r="L177" s="220"/>
      <c r="M177" s="218"/>
      <c r="N177" s="218"/>
      <c r="O177" s="221"/>
      <c r="P177" s="221"/>
      <c r="Q177" s="221"/>
    </row>
    <row r="178" spans="1:17" x14ac:dyDescent="0.25">
      <c r="A178"/>
      <c r="B178"/>
      <c r="C178"/>
      <c r="D178"/>
      <c r="E178"/>
      <c r="F178"/>
      <c r="G178" s="221"/>
      <c r="H178" s="221"/>
      <c r="I178" s="218"/>
      <c r="J178" s="218"/>
      <c r="K178" s="220"/>
      <c r="L178" s="220"/>
      <c r="M178" s="218"/>
      <c r="N178" s="218"/>
      <c r="O178" s="221"/>
      <c r="P178" s="221"/>
      <c r="Q178" s="221"/>
    </row>
    <row r="179" spans="1:17" x14ac:dyDescent="0.25">
      <c r="A179"/>
      <c r="B179"/>
      <c r="C179"/>
      <c r="D179"/>
      <c r="E179"/>
      <c r="F179"/>
      <c r="G179" s="221"/>
      <c r="H179" s="221"/>
      <c r="I179" s="218"/>
      <c r="J179" s="218"/>
      <c r="K179" s="219"/>
      <c r="L179" s="219"/>
      <c r="M179" s="218"/>
      <c r="N179" s="218"/>
      <c r="O179" s="221"/>
      <c r="P179" s="221"/>
      <c r="Q179" s="221"/>
    </row>
    <row r="180" spans="1:17" x14ac:dyDescent="0.25">
      <c r="A180"/>
      <c r="B180"/>
      <c r="C180"/>
      <c r="D180"/>
      <c r="E180"/>
      <c r="F180"/>
      <c r="G180" s="221"/>
      <c r="H180" s="221"/>
      <c r="I180" s="218"/>
      <c r="J180" s="218"/>
      <c r="K180" s="220"/>
      <c r="L180" s="220"/>
      <c r="M180" s="218"/>
      <c r="N180" s="218"/>
      <c r="O180" s="221"/>
      <c r="P180" s="221"/>
      <c r="Q180" s="221"/>
    </row>
    <row r="181" spans="1:17" x14ac:dyDescent="0.25">
      <c r="A181"/>
      <c r="B181"/>
      <c r="C181"/>
      <c r="D181"/>
      <c r="E181"/>
      <c r="F181"/>
      <c r="G181" s="221"/>
      <c r="H181" s="221"/>
      <c r="I181" s="218"/>
      <c r="J181" s="218"/>
      <c r="K181" s="220"/>
      <c r="L181" s="220"/>
      <c r="M181" s="218"/>
      <c r="N181" s="218"/>
      <c r="O181" s="221"/>
      <c r="P181" s="221"/>
      <c r="Q181" s="221"/>
    </row>
    <row r="182" spans="1:17" x14ac:dyDescent="0.3">
      <c r="G182" s="222"/>
      <c r="H182" s="222"/>
      <c r="I182" s="216"/>
      <c r="J182" s="216"/>
      <c r="K182" s="216"/>
      <c r="L182" s="216"/>
      <c r="M182" s="218"/>
      <c r="N182" s="218"/>
      <c r="O182" s="221"/>
      <c r="P182" s="221"/>
      <c r="Q182" s="221"/>
    </row>
    <row r="183" spans="1:17" x14ac:dyDescent="0.3">
      <c r="G183" s="222"/>
      <c r="H183" s="222"/>
      <c r="I183" s="216"/>
      <c r="J183" s="216"/>
      <c r="K183" s="216"/>
      <c r="L183" s="216"/>
      <c r="M183" s="218"/>
      <c r="N183" s="218"/>
      <c r="O183" s="221"/>
      <c r="P183" s="221"/>
      <c r="Q183" s="221"/>
    </row>
    <row r="184" spans="1:17" x14ac:dyDescent="0.3">
      <c r="G184" s="222"/>
      <c r="H184" s="222"/>
      <c r="I184" s="223"/>
      <c r="J184" s="223"/>
      <c r="K184" s="223"/>
      <c r="L184" s="223"/>
      <c r="M184" s="218"/>
      <c r="N184" s="218"/>
      <c r="O184" s="221"/>
      <c r="P184" s="221"/>
      <c r="Q184" s="221"/>
    </row>
    <row r="185" spans="1:17" x14ac:dyDescent="0.3">
      <c r="M185" s="218"/>
      <c r="N185" s="218"/>
      <c r="O185" s="221"/>
      <c r="P185" s="221"/>
      <c r="Q185" s="221"/>
    </row>
    <row r="186" spans="1:17" x14ac:dyDescent="0.3">
      <c r="M186" s="218"/>
      <c r="N186" s="218"/>
      <c r="O186" s="221"/>
      <c r="P186" s="221"/>
      <c r="Q186" s="221"/>
    </row>
    <row r="187" spans="1:17" x14ac:dyDescent="0.3">
      <c r="M187" s="218"/>
      <c r="N187" s="218"/>
      <c r="O187" s="221"/>
      <c r="P187" s="221"/>
      <c r="Q187" s="221"/>
    </row>
    <row r="188" spans="1:17" x14ac:dyDescent="0.3">
      <c r="M188" s="218"/>
      <c r="N188" s="218"/>
      <c r="O188" s="221"/>
      <c r="P188" s="221"/>
      <c r="Q188" s="221"/>
    </row>
    <row r="189" spans="1:17" x14ac:dyDescent="0.3">
      <c r="M189" s="221"/>
      <c r="N189" s="221"/>
      <c r="O189" s="221"/>
      <c r="P189" s="221"/>
      <c r="Q189" s="221"/>
    </row>
  </sheetData>
  <sheetProtection sort="0" autoFilter="0" pivotTables="0"/>
  <mergeCells count="11">
    <mergeCell ref="K2:K3"/>
    <mergeCell ref="L2:L3"/>
    <mergeCell ref="A124:J124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5"/>
  <sheetViews>
    <sheetView view="pageBreakPreview" zoomScale="90" zoomScaleNormal="100" zoomScaleSheetLayoutView="90" workbookViewId="0">
      <selection activeCell="B4" sqref="B4:G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6" t="s">
        <v>97</v>
      </c>
      <c r="B1" s="356"/>
      <c r="C1" s="356"/>
      <c r="D1" s="356"/>
      <c r="E1" s="356"/>
      <c r="F1" s="356"/>
      <c r="G1" s="356"/>
    </row>
    <row r="2" spans="1:7" ht="54.75" customHeight="1" x14ac:dyDescent="0.25">
      <c r="A2" s="331" t="s">
        <v>98</v>
      </c>
      <c r="B2" s="357" t="s">
        <v>99</v>
      </c>
      <c r="C2" s="358"/>
      <c r="D2" s="331" t="s">
        <v>101</v>
      </c>
      <c r="E2" s="331" t="s">
        <v>102</v>
      </c>
      <c r="F2" s="331" t="s">
        <v>103</v>
      </c>
      <c r="G2" s="335" t="s">
        <v>104</v>
      </c>
    </row>
    <row r="3" spans="1:7" ht="21" customHeight="1" x14ac:dyDescent="0.25">
      <c r="A3" s="333"/>
      <c r="B3" s="182" t="s">
        <v>53</v>
      </c>
      <c r="C3" s="182" t="s">
        <v>83</v>
      </c>
      <c r="D3" s="333"/>
      <c r="E3" s="333"/>
      <c r="F3" s="333"/>
      <c r="G3" s="335"/>
    </row>
    <row r="4" spans="1:7" ht="129" customHeight="1" x14ac:dyDescent="0.25">
      <c r="A4" s="51" t="s">
        <v>266</v>
      </c>
      <c r="B4" s="54">
        <v>0</v>
      </c>
      <c r="C4" s="54">
        <v>29</v>
      </c>
      <c r="D4" s="74" t="s">
        <v>285</v>
      </c>
      <c r="E4" s="74" t="s">
        <v>286</v>
      </c>
      <c r="F4" s="96" t="s">
        <v>589</v>
      </c>
      <c r="G4" s="74" t="s">
        <v>590</v>
      </c>
    </row>
    <row r="5" spans="1:7" ht="143.25" customHeight="1" x14ac:dyDescent="0.25">
      <c r="A5" s="53" t="s">
        <v>100</v>
      </c>
      <c r="B5" s="54">
        <v>0</v>
      </c>
      <c r="C5" s="54">
        <v>1</v>
      </c>
      <c r="D5" s="74" t="s">
        <v>288</v>
      </c>
      <c r="E5" s="96" t="s">
        <v>287</v>
      </c>
      <c r="F5" s="96" t="s">
        <v>588</v>
      </c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59"/>
  <sheetViews>
    <sheetView view="pageBreakPreview" topLeftCell="A7" zoomScale="90" zoomScaleNormal="100" zoomScaleSheetLayoutView="90" workbookViewId="0">
      <selection activeCell="B4" sqref="B4:I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3" t="s">
        <v>105</v>
      </c>
      <c r="B1" s="363"/>
      <c r="C1" s="363"/>
      <c r="D1" s="363"/>
      <c r="E1" s="363"/>
      <c r="F1" s="363"/>
      <c r="G1" s="363"/>
      <c r="H1" s="363"/>
      <c r="I1" s="363"/>
    </row>
    <row r="2" spans="1:9" s="5" customFormat="1" ht="38.25" customHeight="1" x14ac:dyDescent="0.25">
      <c r="A2" s="361" t="s">
        <v>56</v>
      </c>
      <c r="B2" s="361" t="s">
        <v>106</v>
      </c>
      <c r="C2" s="362" t="s">
        <v>107</v>
      </c>
      <c r="D2" s="362"/>
      <c r="E2" s="361" t="s">
        <v>108</v>
      </c>
      <c r="F2" s="361" t="s">
        <v>87</v>
      </c>
      <c r="G2" s="361" t="s">
        <v>110</v>
      </c>
      <c r="H2" s="361"/>
      <c r="I2" s="361" t="s">
        <v>112</v>
      </c>
    </row>
    <row r="3" spans="1:9" s="5" customFormat="1" ht="55.5" customHeight="1" x14ac:dyDescent="0.25">
      <c r="A3" s="361"/>
      <c r="B3" s="361"/>
      <c r="C3" s="19" t="s">
        <v>53</v>
      </c>
      <c r="D3" s="19" t="s">
        <v>83</v>
      </c>
      <c r="E3" s="361"/>
      <c r="F3" s="361"/>
      <c r="G3" s="7" t="s">
        <v>109</v>
      </c>
      <c r="H3" s="7" t="s">
        <v>111</v>
      </c>
      <c r="I3" s="361"/>
    </row>
    <row r="4" spans="1:9" ht="75.75" thickBot="1" x14ac:dyDescent="0.3">
      <c r="A4" s="55">
        <v>1</v>
      </c>
      <c r="B4" s="110" t="s">
        <v>559</v>
      </c>
      <c r="C4" s="57">
        <v>20</v>
      </c>
      <c r="D4" s="57">
        <v>20</v>
      </c>
      <c r="E4" s="82" t="s">
        <v>560</v>
      </c>
      <c r="F4" s="67" t="s">
        <v>561</v>
      </c>
      <c r="G4" s="21">
        <v>5</v>
      </c>
      <c r="H4" s="21">
        <v>15</v>
      </c>
      <c r="I4" s="82" t="s">
        <v>545</v>
      </c>
    </row>
    <row r="5" spans="1:9" ht="75.75" thickBot="1" x14ac:dyDescent="0.3">
      <c r="A5" s="55">
        <v>2</v>
      </c>
      <c r="B5" s="110" t="s">
        <v>563</v>
      </c>
      <c r="C5" s="57">
        <v>30</v>
      </c>
      <c r="D5" s="57">
        <v>30</v>
      </c>
      <c r="E5" s="288" t="s">
        <v>562</v>
      </c>
      <c r="F5" s="67" t="s">
        <v>561</v>
      </c>
      <c r="G5" s="21">
        <v>30</v>
      </c>
      <c r="H5" s="21">
        <v>0</v>
      </c>
      <c r="I5" s="55" t="s">
        <v>566</v>
      </c>
    </row>
    <row r="6" spans="1:9" ht="75" x14ac:dyDescent="0.25">
      <c r="A6" s="55">
        <v>3</v>
      </c>
      <c r="B6" s="289" t="s">
        <v>563</v>
      </c>
      <c r="C6" s="57">
        <v>30</v>
      </c>
      <c r="D6" s="57">
        <v>32</v>
      </c>
      <c r="E6" s="55" t="s">
        <v>564</v>
      </c>
      <c r="F6" s="67" t="s">
        <v>561</v>
      </c>
      <c r="G6" s="21">
        <v>22</v>
      </c>
      <c r="H6" s="21">
        <v>10</v>
      </c>
      <c r="I6" s="97" t="s">
        <v>566</v>
      </c>
    </row>
    <row r="7" spans="1:9" ht="75" x14ac:dyDescent="0.25">
      <c r="A7" s="55">
        <v>4</v>
      </c>
      <c r="B7" s="289" t="s">
        <v>563</v>
      </c>
      <c r="C7" s="57">
        <v>30</v>
      </c>
      <c r="D7" s="57">
        <v>25</v>
      </c>
      <c r="E7" s="55" t="s">
        <v>565</v>
      </c>
      <c r="F7" s="67" t="s">
        <v>561</v>
      </c>
      <c r="G7" s="21">
        <v>25</v>
      </c>
      <c r="H7" s="21">
        <v>0</v>
      </c>
      <c r="I7" s="97" t="s">
        <v>566</v>
      </c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359" t="s">
        <v>84</v>
      </c>
      <c r="B59" s="360"/>
      <c r="C59" s="35">
        <f>SUM(C4:C58)</f>
        <v>110</v>
      </c>
      <c r="D59" s="35">
        <f>SUM(D4:D58)</f>
        <v>107</v>
      </c>
      <c r="E59" s="52"/>
      <c r="F59" s="52"/>
      <c r="G59" s="35">
        <f>SUM(G4:G58)</f>
        <v>82</v>
      </c>
      <c r="H59" s="35">
        <f>SUM(H4:H58)</f>
        <v>25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N486"/>
  <sheetViews>
    <sheetView view="pageBreakPreview" topLeftCell="A4" zoomScale="60" zoomScaleNormal="80" workbookViewId="0">
      <selection activeCell="H9" sqref="H9:N9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66" t="s">
        <v>238</v>
      </c>
      <c r="B2" s="366"/>
      <c r="C2" s="366"/>
      <c r="D2" s="366"/>
      <c r="E2" s="366"/>
      <c r="F2" s="366"/>
      <c r="G2" s="366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35" t="s">
        <v>113</v>
      </c>
      <c r="B3" s="364" t="s">
        <v>107</v>
      </c>
      <c r="C3" s="364"/>
      <c r="D3" s="335" t="s">
        <v>243</v>
      </c>
      <c r="E3" s="365" t="s">
        <v>236</v>
      </c>
      <c r="F3" s="335" t="s">
        <v>115</v>
      </c>
      <c r="G3" s="335" t="s">
        <v>116</v>
      </c>
      <c r="H3" s="335" t="s">
        <v>113</v>
      </c>
      <c r="I3" s="364" t="s">
        <v>107</v>
      </c>
      <c r="J3" s="364"/>
      <c r="K3" s="335" t="s">
        <v>242</v>
      </c>
      <c r="L3" s="365" t="s">
        <v>236</v>
      </c>
      <c r="M3" s="335" t="s">
        <v>115</v>
      </c>
      <c r="N3" s="335" t="s">
        <v>116</v>
      </c>
    </row>
    <row r="4" spans="1:14" s="5" customFormat="1" ht="102.75" customHeight="1" x14ac:dyDescent="0.25">
      <c r="A4" s="335"/>
      <c r="B4" s="50" t="s">
        <v>53</v>
      </c>
      <c r="C4" s="50" t="s">
        <v>83</v>
      </c>
      <c r="D4" s="335"/>
      <c r="E4" s="365"/>
      <c r="F4" s="335"/>
      <c r="G4" s="335"/>
      <c r="H4" s="335"/>
      <c r="I4" s="50" t="s">
        <v>53</v>
      </c>
      <c r="J4" s="50" t="s">
        <v>83</v>
      </c>
      <c r="K4" s="335"/>
      <c r="L4" s="365"/>
      <c r="M4" s="335"/>
      <c r="N4" s="335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9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9</v>
      </c>
      <c r="D5" s="283"/>
      <c r="E5" s="237"/>
      <c r="F5" s="35">
        <f>SUM(F6:F146)</f>
        <v>58131</v>
      </c>
      <c r="G5" s="237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4</v>
      </c>
      <c r="J5" s="35">
        <f>SUM(J6:J146)</f>
        <v>4</v>
      </c>
      <c r="K5" s="283"/>
      <c r="L5" s="237"/>
      <c r="M5" s="35">
        <f>SUM(M6:M146)</f>
        <v>918</v>
      </c>
      <c r="N5" s="237"/>
    </row>
    <row r="6" spans="1:14" ht="75" x14ac:dyDescent="0.25">
      <c r="A6" s="173" t="s">
        <v>567</v>
      </c>
      <c r="B6" s="172">
        <v>1</v>
      </c>
      <c r="C6" s="280">
        <v>1</v>
      </c>
      <c r="D6" s="284" t="s">
        <v>546</v>
      </c>
      <c r="E6" s="281" t="s">
        <v>573</v>
      </c>
      <c r="F6" s="172">
        <v>30500</v>
      </c>
      <c r="G6" s="171" t="s">
        <v>576</v>
      </c>
      <c r="H6" s="173" t="s">
        <v>568</v>
      </c>
      <c r="I6" s="172">
        <v>1</v>
      </c>
      <c r="J6" s="280">
        <v>1</v>
      </c>
      <c r="K6" s="285" t="s">
        <v>555</v>
      </c>
      <c r="L6" s="281" t="s">
        <v>573</v>
      </c>
      <c r="M6" s="172">
        <v>107</v>
      </c>
      <c r="N6" s="171" t="s">
        <v>584</v>
      </c>
    </row>
    <row r="7" spans="1:14" ht="75" x14ac:dyDescent="0.25">
      <c r="A7" s="173" t="s">
        <v>567</v>
      </c>
      <c r="B7" s="21">
        <v>1</v>
      </c>
      <c r="C7" s="252">
        <v>1</v>
      </c>
      <c r="D7" s="284" t="s">
        <v>547</v>
      </c>
      <c r="E7" s="281" t="s">
        <v>573</v>
      </c>
      <c r="F7" s="21">
        <v>723</v>
      </c>
      <c r="G7" s="55" t="s">
        <v>575</v>
      </c>
      <c r="H7" s="173" t="s">
        <v>568</v>
      </c>
      <c r="I7" s="21">
        <v>1</v>
      </c>
      <c r="J7" s="252">
        <v>1</v>
      </c>
      <c r="K7" s="286" t="s">
        <v>556</v>
      </c>
      <c r="L7" s="281" t="s">
        <v>573</v>
      </c>
      <c r="M7" s="21">
        <v>500</v>
      </c>
      <c r="N7" s="55" t="s">
        <v>585</v>
      </c>
    </row>
    <row r="8" spans="1:14" ht="75" x14ac:dyDescent="0.25">
      <c r="A8" s="173" t="s">
        <v>567</v>
      </c>
      <c r="B8" s="21">
        <v>1</v>
      </c>
      <c r="C8" s="252">
        <v>1</v>
      </c>
      <c r="D8" s="284" t="s">
        <v>548</v>
      </c>
      <c r="E8" s="281" t="s">
        <v>573</v>
      </c>
      <c r="F8" s="21">
        <v>458</v>
      </c>
      <c r="G8" s="55" t="s">
        <v>577</v>
      </c>
      <c r="H8" s="173" t="s">
        <v>568</v>
      </c>
      <c r="I8" s="21">
        <v>1</v>
      </c>
      <c r="J8" s="252">
        <v>1</v>
      </c>
      <c r="K8" s="287" t="s">
        <v>557</v>
      </c>
      <c r="L8" s="282" t="s">
        <v>574</v>
      </c>
      <c r="M8" s="21">
        <v>111</v>
      </c>
      <c r="N8" s="55" t="s">
        <v>586</v>
      </c>
    </row>
    <row r="9" spans="1:14" ht="93.75" x14ac:dyDescent="0.25">
      <c r="A9" s="173" t="s">
        <v>567</v>
      </c>
      <c r="B9" s="21">
        <v>1</v>
      </c>
      <c r="C9" s="252">
        <v>1</v>
      </c>
      <c r="D9" s="284" t="s">
        <v>549</v>
      </c>
      <c r="E9" s="281" t="s">
        <v>573</v>
      </c>
      <c r="F9" s="21">
        <v>300</v>
      </c>
      <c r="G9" s="55" t="s">
        <v>578</v>
      </c>
      <c r="H9" s="173" t="s">
        <v>568</v>
      </c>
      <c r="I9" s="21">
        <v>1</v>
      </c>
      <c r="J9" s="252">
        <v>1</v>
      </c>
      <c r="K9" s="284" t="s">
        <v>558</v>
      </c>
      <c r="L9" s="282" t="s">
        <v>574</v>
      </c>
      <c r="M9" s="21">
        <v>200</v>
      </c>
      <c r="N9" s="55" t="s">
        <v>587</v>
      </c>
    </row>
    <row r="10" spans="1:14" ht="56.25" x14ac:dyDescent="0.25">
      <c r="A10" s="173" t="s">
        <v>567</v>
      </c>
      <c r="B10" s="21">
        <v>1</v>
      </c>
      <c r="C10" s="252">
        <v>1</v>
      </c>
      <c r="D10" s="285" t="s">
        <v>550</v>
      </c>
      <c r="E10" s="281" t="s">
        <v>573</v>
      </c>
      <c r="F10" s="21">
        <v>200</v>
      </c>
      <c r="G10" s="55" t="s">
        <v>579</v>
      </c>
      <c r="H10" s="63"/>
      <c r="I10" s="21">
        <v>0</v>
      </c>
      <c r="J10" s="21">
        <v>0</v>
      </c>
      <c r="K10" s="170"/>
      <c r="L10" s="97"/>
      <c r="M10" s="21">
        <v>0</v>
      </c>
      <c r="N10" s="55"/>
    </row>
    <row r="11" spans="1:14" ht="262.5" x14ac:dyDescent="0.25">
      <c r="A11" s="173" t="s">
        <v>567</v>
      </c>
      <c r="B11" s="21">
        <v>1</v>
      </c>
      <c r="C11" s="252">
        <v>1</v>
      </c>
      <c r="D11" s="285" t="s">
        <v>551</v>
      </c>
      <c r="E11" s="281" t="s">
        <v>573</v>
      </c>
      <c r="F11" s="21">
        <v>500</v>
      </c>
      <c r="G11" s="55" t="s">
        <v>580</v>
      </c>
      <c r="H11" s="63"/>
      <c r="I11" s="21">
        <v>0</v>
      </c>
      <c r="J11" s="21">
        <v>0</v>
      </c>
      <c r="K11" s="67"/>
      <c r="L11" s="97"/>
      <c r="M11" s="21">
        <v>0</v>
      </c>
      <c r="N11" s="55"/>
    </row>
    <row r="12" spans="1:14" ht="112.5" x14ac:dyDescent="0.25">
      <c r="A12" s="173" t="s">
        <v>567</v>
      </c>
      <c r="B12" s="21">
        <v>1</v>
      </c>
      <c r="C12" s="252">
        <v>1</v>
      </c>
      <c r="D12" s="285" t="s">
        <v>552</v>
      </c>
      <c r="E12" s="281" t="s">
        <v>573</v>
      </c>
      <c r="F12" s="21">
        <v>20000</v>
      </c>
      <c r="G12" s="55" t="s">
        <v>581</v>
      </c>
      <c r="H12" s="63"/>
      <c r="I12" s="21">
        <v>0</v>
      </c>
      <c r="J12" s="21">
        <v>0</v>
      </c>
      <c r="K12" s="67"/>
      <c r="L12" s="97"/>
      <c r="M12" s="21">
        <v>0</v>
      </c>
      <c r="N12" s="55"/>
    </row>
    <row r="13" spans="1:14" ht="75" x14ac:dyDescent="0.25">
      <c r="A13" s="173" t="s">
        <v>567</v>
      </c>
      <c r="B13" s="21">
        <v>1</v>
      </c>
      <c r="C13" s="252">
        <v>1</v>
      </c>
      <c r="D13" s="285" t="s">
        <v>553</v>
      </c>
      <c r="E13" s="281" t="s">
        <v>573</v>
      </c>
      <c r="F13" s="21">
        <v>5000</v>
      </c>
      <c r="G13" s="55" t="s">
        <v>582</v>
      </c>
      <c r="H13" s="63"/>
      <c r="I13" s="21">
        <v>0</v>
      </c>
      <c r="J13" s="21">
        <v>0</v>
      </c>
      <c r="K13" s="67"/>
      <c r="L13" s="97"/>
      <c r="M13" s="21">
        <v>0</v>
      </c>
      <c r="N13" s="55"/>
    </row>
    <row r="14" spans="1:14" ht="112.5" x14ac:dyDescent="0.25">
      <c r="A14" s="173" t="s">
        <v>567</v>
      </c>
      <c r="B14" s="21">
        <v>1</v>
      </c>
      <c r="C14" s="252">
        <v>1</v>
      </c>
      <c r="D14" s="285" t="s">
        <v>554</v>
      </c>
      <c r="E14" s="281" t="s">
        <v>573</v>
      </c>
      <c r="F14" s="21">
        <v>450</v>
      </c>
      <c r="G14" s="55" t="s">
        <v>583</v>
      </c>
      <c r="H14" s="63"/>
      <c r="I14" s="21">
        <v>0</v>
      </c>
      <c r="J14" s="21">
        <v>0</v>
      </c>
      <c r="K14" s="67"/>
      <c r="L14" s="97"/>
      <c r="M14" s="21">
        <v>0</v>
      </c>
      <c r="N14" s="55"/>
    </row>
    <row r="15" spans="1:14" ht="18.75" x14ac:dyDescent="0.25">
      <c r="A15" s="63"/>
      <c r="B15" s="21">
        <v>0</v>
      </c>
      <c r="C15" s="21">
        <v>0</v>
      </c>
      <c r="D15" s="170"/>
      <c r="E15" s="97"/>
      <c r="F15" s="21">
        <v>0</v>
      </c>
      <c r="G15" s="55"/>
      <c r="H15" s="63"/>
      <c r="I15" s="21">
        <v>0</v>
      </c>
      <c r="J15" s="21">
        <v>0</v>
      </c>
      <c r="K15" s="67"/>
      <c r="L15" s="97"/>
      <c r="M15" s="21">
        <v>0</v>
      </c>
      <c r="N15" s="55"/>
    </row>
    <row r="16" spans="1:14" ht="18.75" x14ac:dyDescent="0.25">
      <c r="A16" s="63"/>
      <c r="B16" s="21">
        <v>0</v>
      </c>
      <c r="C16" s="21">
        <v>0</v>
      </c>
      <c r="D16" s="67"/>
      <c r="E16" s="97"/>
      <c r="F16" s="21">
        <v>0</v>
      </c>
      <c r="G16" s="55"/>
      <c r="H16" s="63"/>
      <c r="I16" s="21">
        <v>0</v>
      </c>
      <c r="J16" s="21">
        <v>0</v>
      </c>
      <c r="K16" s="67"/>
      <c r="L16" s="97"/>
      <c r="M16" s="21">
        <v>0</v>
      </c>
      <c r="N16" s="55"/>
    </row>
    <row r="17" spans="1:14" ht="18.75" x14ac:dyDescent="0.25">
      <c r="A17" s="63"/>
      <c r="B17" s="21">
        <v>0</v>
      </c>
      <c r="C17" s="21">
        <v>0</v>
      </c>
      <c r="D17" s="67"/>
      <c r="E17" s="97"/>
      <c r="F17" s="21">
        <v>0</v>
      </c>
      <c r="G17" s="55"/>
      <c r="H17" s="63"/>
      <c r="I17" s="21">
        <v>0</v>
      </c>
      <c r="J17" s="21">
        <v>0</v>
      </c>
      <c r="K17" s="67"/>
      <c r="L17" s="97"/>
      <c r="M17" s="21">
        <v>0</v>
      </c>
      <c r="N17" s="55"/>
    </row>
    <row r="18" spans="1:14" ht="18.75" x14ac:dyDescent="0.25">
      <c r="A18" s="63"/>
      <c r="B18" s="21">
        <v>0</v>
      </c>
      <c r="C18" s="21">
        <v>0</v>
      </c>
      <c r="D18" s="67"/>
      <c r="E18" s="97"/>
      <c r="F18" s="21">
        <v>0</v>
      </c>
      <c r="G18" s="55"/>
      <c r="H18" s="63"/>
      <c r="I18" s="21">
        <v>0</v>
      </c>
      <c r="J18" s="21">
        <v>0</v>
      </c>
      <c r="K18" s="67"/>
      <c r="L18" s="97"/>
      <c r="M18" s="21">
        <v>0</v>
      </c>
      <c r="N18" s="55"/>
    </row>
    <row r="19" spans="1:14" ht="18.75" x14ac:dyDescent="0.25">
      <c r="A19" s="63"/>
      <c r="B19" s="21">
        <v>0</v>
      </c>
      <c r="C19" s="21">
        <v>0</v>
      </c>
      <c r="D19" s="67"/>
      <c r="E19" s="97"/>
      <c r="F19" s="21">
        <v>0</v>
      </c>
      <c r="G19" s="55"/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7"/>
      <c r="F20" s="21">
        <v>0</v>
      </c>
      <c r="G20" s="55"/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7"/>
      <c r="F21" s="21">
        <v>0</v>
      </c>
      <c r="G21" s="55"/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7"/>
      <c r="F22" s="21">
        <v>0</v>
      </c>
      <c r="G22" s="55"/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7"/>
      <c r="F23" s="21">
        <v>0</v>
      </c>
      <c r="G23" s="55"/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7"/>
      <c r="F24" s="21">
        <v>0</v>
      </c>
      <c r="G24" s="55"/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7"/>
      <c r="F25" s="21">
        <v>0</v>
      </c>
      <c r="G25" s="55"/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7"/>
      <c r="F26" s="21">
        <v>0</v>
      </c>
      <c r="G26" s="55"/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7"/>
      <c r="F27" s="21">
        <v>0</v>
      </c>
      <c r="G27" s="55"/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7"/>
      <c r="F28" s="21">
        <v>0</v>
      </c>
      <c r="G28" s="55"/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7"/>
      <c r="F29" s="21">
        <v>0</v>
      </c>
      <c r="G29" s="55"/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7"/>
      <c r="F30" s="21">
        <v>0</v>
      </c>
      <c r="G30" s="55"/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7"/>
      <c r="F31" s="21">
        <v>0</v>
      </c>
      <c r="G31" s="55"/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7"/>
      <c r="F32" s="21">
        <v>0</v>
      </c>
      <c r="G32" s="55"/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7"/>
      <c r="F33" s="21">
        <v>0</v>
      </c>
      <c r="G33" s="55"/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97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36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36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9"/>
  <sheetViews>
    <sheetView view="pageBreakPreview" topLeftCell="A3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3" t="s">
        <v>239</v>
      </c>
      <c r="B1" s="123"/>
      <c r="C1" s="123"/>
      <c r="D1" s="123"/>
    </row>
    <row r="2" spans="1:4" ht="94.5" customHeight="1" x14ac:dyDescent="0.25">
      <c r="A2" s="99" t="s">
        <v>237</v>
      </c>
      <c r="B2" s="121" t="s">
        <v>207</v>
      </c>
      <c r="C2" s="121" t="s">
        <v>208</v>
      </c>
      <c r="D2" s="121" t="s">
        <v>181</v>
      </c>
    </row>
    <row r="3" spans="1:4" ht="37.5" customHeight="1" x14ac:dyDescent="0.25">
      <c r="A3" s="94" t="s">
        <v>54</v>
      </c>
      <c r="B3" s="143">
        <v>4</v>
      </c>
      <c r="C3" s="100">
        <v>4</v>
      </c>
      <c r="D3" s="100">
        <v>161</v>
      </c>
    </row>
    <row r="4" spans="1:4" ht="37.5" customHeight="1" x14ac:dyDescent="0.25">
      <c r="A4" s="94" t="s">
        <v>55</v>
      </c>
      <c r="B4" s="143">
        <v>7</v>
      </c>
      <c r="C4" s="100">
        <v>7</v>
      </c>
      <c r="D4" s="100">
        <v>301</v>
      </c>
    </row>
    <row r="5" spans="1:4" ht="37.5" customHeight="1" x14ac:dyDescent="0.25">
      <c r="A5" s="94" t="s">
        <v>63</v>
      </c>
      <c r="B5" s="143">
        <v>0</v>
      </c>
      <c r="C5" s="100">
        <v>0</v>
      </c>
      <c r="D5" s="100">
        <v>0</v>
      </c>
    </row>
    <row r="6" spans="1:4" ht="37.5" customHeight="1" x14ac:dyDescent="0.25">
      <c r="A6" s="94" t="s">
        <v>64</v>
      </c>
      <c r="B6" s="143">
        <v>0</v>
      </c>
      <c r="C6" s="100">
        <v>0</v>
      </c>
      <c r="D6" s="100">
        <v>0</v>
      </c>
    </row>
    <row r="7" spans="1:4" ht="37.5" customHeight="1" x14ac:dyDescent="0.25">
      <c r="A7" s="94" t="s">
        <v>65</v>
      </c>
      <c r="B7" s="143">
        <v>0</v>
      </c>
      <c r="C7" s="100">
        <v>0</v>
      </c>
      <c r="D7" s="100">
        <v>0</v>
      </c>
    </row>
    <row r="8" spans="1:4" ht="37.5" customHeight="1" x14ac:dyDescent="0.25">
      <c r="A8" s="94" t="s">
        <v>66</v>
      </c>
      <c r="B8" s="143">
        <v>0</v>
      </c>
      <c r="C8" s="100">
        <v>0</v>
      </c>
      <c r="D8" s="100">
        <v>0</v>
      </c>
    </row>
    <row r="9" spans="1:4" ht="37.5" customHeight="1" x14ac:dyDescent="0.25">
      <c r="A9" s="122" t="s">
        <v>84</v>
      </c>
      <c r="B9" s="35">
        <f>SUM(B3:B8)</f>
        <v>11</v>
      </c>
      <c r="C9" s="35">
        <f>SUM(C3:C8)</f>
        <v>11</v>
      </c>
      <c r="D9" s="35">
        <f>SUM(D3:D8)</f>
        <v>462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4</vt:i4>
      </vt:variant>
    </vt:vector>
  </HeadingPairs>
  <TitlesOfParts>
    <vt:vector size="25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  <vt:lpstr>'Раздел 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2022-11-20T11:07:24Z</dcterms:modified>
</cp:coreProperties>
</file>