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23040" windowHeight="9195" tabRatio="715" firstSheet="4" activeTab="12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2" l="1"/>
  <c r="C13" i="32"/>
  <c r="C14" i="32"/>
  <c r="C15" i="32"/>
  <c r="C16" i="32"/>
  <c r="C11" i="32"/>
  <c r="C5" i="32"/>
  <c r="C6" i="32"/>
  <c r="C7" i="32"/>
  <c r="C8" i="32"/>
  <c r="C9" i="32"/>
  <c r="C4" i="32"/>
  <c r="E19" i="30" l="1"/>
  <c r="D19" i="30"/>
  <c r="C19" i="30"/>
  <c r="B19" i="30"/>
  <c r="C5" i="9" l="1"/>
  <c r="L102" i="33"/>
  <c r="D90" i="33"/>
  <c r="C90" i="33"/>
  <c r="D5" i="33" l="1"/>
  <c r="B3" i="29" l="1"/>
  <c r="I5" i="9" l="1"/>
  <c r="B5" i="9" l="1"/>
  <c r="B10" i="32" l="1"/>
  <c r="B3" i="32"/>
  <c r="D5" i="35" l="1"/>
  <c r="D10" i="35" s="1"/>
  <c r="C5" i="35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C24" i="37"/>
  <c r="A12" i="36"/>
  <c r="A10" i="36"/>
  <c r="A6" i="36" s="1"/>
  <c r="L8" i="36" s="1"/>
  <c r="C15" i="37" l="1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09" i="33" l="1"/>
  <c r="K109" i="33"/>
  <c r="J109" i="33"/>
  <c r="I109" i="33"/>
  <c r="H109" i="33"/>
  <c r="G109" i="33"/>
  <c r="D109" i="33"/>
  <c r="C109" i="33"/>
  <c r="L106" i="33"/>
  <c r="L101" i="33" s="1"/>
  <c r="K106" i="33"/>
  <c r="J106" i="33"/>
  <c r="I106" i="33"/>
  <c r="H106" i="33"/>
  <c r="G106" i="33"/>
  <c r="D106" i="33"/>
  <c r="C106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D96" i="33"/>
  <c r="C96" i="33"/>
  <c r="L90" i="33"/>
  <c r="K90" i="33"/>
  <c r="J90" i="33"/>
  <c r="I90" i="33"/>
  <c r="H90" i="33"/>
  <c r="G90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4" i="33"/>
  <c r="K74" i="33"/>
  <c r="J74" i="33"/>
  <c r="I74" i="33"/>
  <c r="H74" i="33"/>
  <c r="G74" i="33"/>
  <c r="D74" i="33"/>
  <c r="C74" i="33"/>
  <c r="L70" i="33"/>
  <c r="K70" i="33"/>
  <c r="J70" i="33"/>
  <c r="J69" i="33" s="1"/>
  <c r="I70" i="33"/>
  <c r="H70" i="33"/>
  <c r="H69" i="33" s="1"/>
  <c r="G70" i="33"/>
  <c r="G69" i="33" s="1"/>
  <c r="D70" i="33"/>
  <c r="C70" i="33"/>
  <c r="C69" i="33" s="1"/>
  <c r="L69" i="33"/>
  <c r="K69" i="33"/>
  <c r="I69" i="33"/>
  <c r="L64" i="33"/>
  <c r="K64" i="33"/>
  <c r="J64" i="33"/>
  <c r="I64" i="33"/>
  <c r="H64" i="33"/>
  <c r="G64" i="33"/>
  <c r="D64" i="33"/>
  <c r="C64" i="33"/>
  <c r="L60" i="33"/>
  <c r="K60" i="33"/>
  <c r="J60" i="33"/>
  <c r="I60" i="33"/>
  <c r="H60" i="33"/>
  <c r="G60" i="33"/>
  <c r="D60" i="33"/>
  <c r="C60" i="33"/>
  <c r="L56" i="33"/>
  <c r="L55" i="33" s="1"/>
  <c r="K56" i="33"/>
  <c r="K55" i="33" s="1"/>
  <c r="J56" i="33"/>
  <c r="J55" i="33" s="1"/>
  <c r="I56" i="33"/>
  <c r="H56" i="33"/>
  <c r="H55" i="33" s="1"/>
  <c r="G56" i="33"/>
  <c r="G55" i="33" s="1"/>
  <c r="D56" i="33"/>
  <c r="C56" i="33"/>
  <c r="I55" i="33"/>
  <c r="L51" i="33"/>
  <c r="K51" i="33"/>
  <c r="J51" i="33"/>
  <c r="I51" i="33"/>
  <c r="H51" i="33"/>
  <c r="G51" i="33"/>
  <c r="D51" i="33"/>
  <c r="C51" i="33"/>
  <c r="L46" i="33"/>
  <c r="K46" i="33"/>
  <c r="J46" i="33"/>
  <c r="I46" i="33"/>
  <c r="H46" i="33"/>
  <c r="G46" i="33"/>
  <c r="D46" i="33"/>
  <c r="C46" i="33"/>
  <c r="L42" i="33"/>
  <c r="K42" i="33"/>
  <c r="K41" i="33" s="1"/>
  <c r="J42" i="33"/>
  <c r="J41" i="33" s="1"/>
  <c r="I42" i="33"/>
  <c r="H42" i="33"/>
  <c r="H41" i="33" s="1"/>
  <c r="G42" i="33"/>
  <c r="D42" i="33"/>
  <c r="C42" i="33"/>
  <c r="C41" i="33" s="1"/>
  <c r="L35" i="33"/>
  <c r="K35" i="33"/>
  <c r="J35" i="33"/>
  <c r="I35" i="33"/>
  <c r="H35" i="33"/>
  <c r="G35" i="33"/>
  <c r="D35" i="33"/>
  <c r="C35" i="33"/>
  <c r="L29" i="33"/>
  <c r="K29" i="33"/>
  <c r="J29" i="33"/>
  <c r="I29" i="33"/>
  <c r="H29" i="33"/>
  <c r="G29" i="33"/>
  <c r="D29" i="33"/>
  <c r="C29" i="33"/>
  <c r="L24" i="33"/>
  <c r="K24" i="33"/>
  <c r="J24" i="33"/>
  <c r="J23" i="33" s="1"/>
  <c r="I24" i="33"/>
  <c r="I23" i="33" s="1"/>
  <c r="H24" i="33"/>
  <c r="H23" i="33" s="1"/>
  <c r="G24" i="33"/>
  <c r="G23" i="33" s="1"/>
  <c r="D24" i="33"/>
  <c r="D23" i="33" s="1"/>
  <c r="C24" i="33"/>
  <c r="C23" i="33" s="1"/>
  <c r="L16" i="33"/>
  <c r="K16" i="33"/>
  <c r="J16" i="33"/>
  <c r="I16" i="33"/>
  <c r="H16" i="33"/>
  <c r="G16" i="33"/>
  <c r="D16" i="33"/>
  <c r="C16" i="33"/>
  <c r="L12" i="33"/>
  <c r="K12" i="33"/>
  <c r="I12" i="33"/>
  <c r="H12" i="33"/>
  <c r="G12" i="33"/>
  <c r="D12" i="33"/>
  <c r="D4" i="33" s="1"/>
  <c r="C12" i="33"/>
  <c r="L5" i="33"/>
  <c r="K5" i="33"/>
  <c r="J5" i="33"/>
  <c r="J4" i="33" s="1"/>
  <c r="I5" i="33"/>
  <c r="H5" i="33"/>
  <c r="G5" i="33"/>
  <c r="C5" i="33"/>
  <c r="I4" i="33"/>
  <c r="I41" i="33" l="1"/>
  <c r="G4" i="33"/>
  <c r="D101" i="33"/>
  <c r="G41" i="33"/>
  <c r="D69" i="33"/>
  <c r="J101" i="33"/>
  <c r="H101" i="33"/>
  <c r="I101" i="33"/>
  <c r="G101" i="33"/>
  <c r="G85" i="33"/>
  <c r="K85" i="33"/>
  <c r="H85" i="33"/>
  <c r="D85" i="33"/>
  <c r="K101" i="33"/>
  <c r="C101" i="33"/>
  <c r="I85" i="33"/>
  <c r="J85" i="33"/>
  <c r="L85" i="33"/>
  <c r="C55" i="33"/>
  <c r="D55" i="33"/>
  <c r="D41" i="33"/>
  <c r="L41" i="33"/>
  <c r="L4" i="33"/>
  <c r="H4" i="33"/>
  <c r="C85" i="33"/>
  <c r="L23" i="33"/>
  <c r="K4" i="33"/>
  <c r="C4" i="33"/>
  <c r="K23" i="33"/>
  <c r="I16" i="31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<sst xmlns="http://schemas.openxmlformats.org/spreadsheetml/2006/main" count="807" uniqueCount="617">
  <si>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</si>
  <si>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</si>
  <si>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</si>
  <si>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</si>
  <si>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</si>
  <si>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</si>
  <si>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</si>
  <si>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</si>
  <si>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</si>
  <si>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</si>
  <si>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</si>
  <si>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</si>
  <si>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</si>
  <si>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</si>
  <si>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</si>
  <si>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</si>
  <si>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</si>
  <si>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</si>
  <si>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</si>
  <si>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</si>
  <si>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</si>
  <si>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</si>
  <si>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</si>
  <si>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</si>
  <si>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</si>
  <si>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</si>
  <si>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</si>
  <si>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</si>
  <si>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</si>
  <si>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</si>
  <si>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</si>
  <si>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</si>
  <si>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</si>
  <si>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</si>
  <si>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</si>
  <si>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</si>
  <si>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</si>
  <si>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</si>
  <si>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</si>
  <si>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</si>
  <si>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</si>
  <si>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</si>
  <si>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</si>
  <si>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</si>
  <si>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</si>
  <si>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</si>
  <si>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</si>
  <si>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</si>
  <si>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</si>
  <si>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</si>
  <si>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</si>
  <si>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</si>
  <si>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</si>
  <si>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</si>
  <si>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</si>
  <si>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</si>
  <si>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</si>
  <si>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</si>
  <si>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</si>
  <si>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</si>
  <si>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</si>
  <si>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</si>
  <si>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</si>
  <si>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</si>
  <si>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</si>
  <si>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</si>
  <si>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</si>
  <si>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</si>
  <si>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</si>
  <si>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</si>
  <si>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</si>
  <si>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</si>
  <si>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</si>
  <si>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</si>
  <si>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</si>
  <si>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</si>
  <si>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</si>
  <si>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</si>
  <si>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</si>
  <si>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</si>
  <si>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</si>
  <si>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</si>
  <si>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</si>
  <si>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</si>
  <si>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</si>
  <si>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</si>
  <si>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</si>
  <si>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</si>
  <si>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</si>
  <si>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</si>
  <si>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</si>
  <si>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</si>
  <si>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</si>
  <si>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</si>
  <si>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</si>
  <si>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</si>
  <si>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</si>
  <si>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</si>
  <si>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</si>
  <si>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</si>
  <si>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</si>
  <si>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</si>
  <si>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</si>
  <si>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</si>
  <si>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</si>
  <si>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</si>
  <si>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</si>
  <si>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</si>
  <si>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</si>
  <si>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</si>
  <si>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</si>
  <si>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</si>
  <si>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</si>
  <si>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</si>
  <si>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</si>
  <si>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</si>
  <si>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</si>
  <si>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</si>
  <si>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</si>
  <si>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</si>
  <si>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</si>
  <si>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</si>
  <si>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</si>
  <si>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</si>
  <si>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</si>
  <si>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</si>
  <si>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</si>
  <si>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</si>
  <si>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</si>
  <si>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</si>
  <si>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</si>
  <si>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</si>
  <si>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</si>
  <si>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</si>
  <si>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</si>
  <si>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</si>
  <si>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</si>
  <si>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</si>
  <si>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</si>
  <si>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</si>
  <si>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</si>
  <si>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</si>
  <si>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</si>
  <si>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</si>
  <si>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</si>
  <si>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</si>
  <si>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</si>
  <si>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</si>
  <si>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</si>
  <si>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</si>
  <si>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</si>
  <si>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</si>
  <si>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</si>
  <si>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</si>
  <si>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</si>
  <si>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</si>
  <si>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</si>
  <si>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</si>
  <si>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</si>
  <si>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</si>
  <si>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</si>
  <si>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</si>
  <si>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</si>
  <si>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</si>
  <si>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</si>
  <si>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</si>
  <si>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</si>
  <si>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</si>
  <si>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</si>
  <si>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</si>
  <si>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</si>
  <si>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</si>
  <si>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</si>
  <si>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</si>
  <si>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</si>
  <si>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</si>
  <si>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</si>
  <si>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</si>
  <si>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</si>
  <si>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</si>
  <si>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</si>
  <si>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</si>
  <si>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</si>
  <si>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</si>
  <si>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</si>
  <si>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</si>
  <si>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</si>
  <si>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</si>
  <si>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</si>
  <si>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</si>
  <si>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</si>
  <si>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</si>
  <si>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</si>
  <si>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</si>
  <si>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</si>
  <si>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</si>
  <si>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</si>
  <si>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</si>
  <si>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</si>
  <si>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</si>
  <si>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</si>
  <si>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</si>
  <si>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</si>
  <si>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</si>
  <si>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</si>
  <si>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</si>
  <si>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</si>
  <si>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</si>
  <si>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</si>
  <si>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</si>
  <si>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</si>
  <si>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</si>
  <si>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</si>
  <si>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</si>
  <si>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</si>
  <si>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</si>
  <si>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</si>
  <si>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</si>
  <si>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</si>
  <si>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</si>
  <si>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</si>
  <si>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</si>
  <si>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</si>
  <si>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</si>
  <si>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</si>
  <si>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</si>
  <si>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</si>
  <si>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</si>
  <si>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</si>
  <si>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</si>
  <si>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</si>
  <si>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</si>
  <si>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</si>
  <si>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</si>
  <si>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</si>
  <si>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</si>
  <si>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</si>
  <si>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</si>
  <si>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</si>
  <si>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</si>
  <si>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</si>
  <si>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</si>
  <si>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</si>
  <si>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</si>
  <si>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</si>
  <si>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</si>
  <si>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</si>
  <si>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</si>
  <si>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</si>
  <si>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</si>
  <si>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</si>
  <si>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</si>
  <si>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</si>
  <si>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</si>
  <si>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</si>
  <si>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</si>
  <si>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</si>
  <si>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</si>
  <si>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</si>
  <si>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</si>
  <si>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</si>
  <si>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</si>
  <si>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</si>
  <si>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</si>
  <si>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</si>
  <si>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</si>
  <si>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</si>
  <si>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</si>
  <si>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</si>
  <si>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</si>
  <si>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</si>
  <si>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</si>
  <si>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</si>
  <si>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</si>
  <si>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</si>
  <si>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</si>
  <si>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МЦ "Содружество"</t>
  </si>
  <si>
    <t>Е. Ю. Твердохлебов</t>
  </si>
  <si>
    <t>муниципального бюджетного учреждения города Новосибирска "Молодежный центр "Содружество"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</si>
  <si>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</si>
  <si>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Твердохлебов Евгений Юрьевич</t>
  </si>
  <si>
    <t>Фамилия имя отчество директора</t>
  </si>
  <si>
    <r>
      <rPr>
        <b/>
        <sz val="14"/>
        <color theme="1"/>
        <rFont val="Times New Roman"/>
        <family val="1"/>
        <charset val="204"/>
      </rPr>
      <t xml:space="preserve">Площадь по структурным подразделениям: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Головное учреждение МБУ МЦ "Содружество" - 3267,1 кв.м.;                                                                                                                                                                                                  отдел на ул. Дуси Ковальчук,268/3 - 165,1 кв.м и 78,4 кв.м;                                                                             отдел на ул. Кропоткина,269/1 - 392,3 кв.м;                                                                              отдел на ул. Холодильная,16 - 52,1 кв.м и 71,2 кв.м;                                                                                  отдел на ул. Дачная,41 А - 253,8 кв.м;  отдел на ул. Каунасская,4 - 399,4 кв.м;                                                                                                                   отдел  на ул. Ереванская,10 - 266,8кв.м.                                                                                  Итого: 4946,2кв.м.</t>
    </r>
  </si>
  <si>
    <t>Площадь по структурным подразделениям:                                                                     Головное учреждение МБУ МЦ "Содружество" - 2994,9 кв.м.;                                                                                                                                                                                                         отдел на ул. Дуси Ковальчук,268/3 - 165,1 кв.м и 78,4 кв.м;                                                                              отдел на ул. Кропоткина,269/1 -368,8 кв.м;                                                                             отдел на ул. Холодильная,16 - 52,1 кв.м и 71,2 кв.м; отдел на ул. Дачная,41 А - 253,8 кв.м;                                                                                                                   отдел на ул. Каунасская,4 - 399,4 кв.м; отдел на ул. Ереванская,10 -161,8 кв.м.                                                                                                                                                                                                                                           Итого: 4545,5 кв.м.</t>
  </si>
  <si>
    <r>
      <t>Головное учреждение МБУ МЦ "Содружество": 9.00-23.00, без выходных.                                                                                                        Отдел на ул. Дуси Ковальчук, 268/3: пн.-пт. 9.00-22.00, сб., вс. 12.00-20.00.                                                                             Отдел на ул. Кропоткина,269/1: пн.-пт. 9.00-22.00, сб., вскр. 11.00-21.00.                                                                                                                                                         Отдел на ул. Холодильная,16: 09.00-20.00,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сб. 11.00-21.00, воскр. выходной.                                                                                                                                                                                                                  Отдел на ул. Дачная,41 А: пн.-пт. 9.00-20.00, сб., вскр.11.00-20.00.                                                                             Отдел на ул. Каунасская,4: пн.-пт. 9.00-21.00, сб. 15.00-22.00, вскр. 12.00-21.00.                                                                            Отдел на ул. Ереванская,10: пн.-пт. 10.00-21.00, сб. 17.00-19.00, вскр. выходной.</t>
    </r>
  </si>
  <si>
    <t>Алтайский центр поддержки и развития общественных инициатив "СФЕРА"        20.02.2021-21.02.2021        http://poialtai.ru/</t>
  </si>
  <si>
    <t xml:space="preserve">Образовательная программа по развитию социального дизайна и проектного мышления "#ВсмыслеПроект?"          </t>
  </si>
  <si>
    <t xml:space="preserve">Консультационный форум по проектному мышлению в рамках программы социального дизайна "#ВсмыслеПроект?"  </t>
  </si>
  <si>
    <t>Алтайский центр поддержки и развития общественных инициатив "СФЕРА"        30.03.2021-31.03.2021        http://poialtai.ru/</t>
  </si>
  <si>
    <t>Молодежный образовательный форум "Алтай. Территория Развития - 2021"</t>
  </si>
  <si>
    <t>Управление молодежной политики и реализации программ общественного развития Алтайского края при поддержке Федерального агентства по делам молодежи         30.05.2021-05.06.2021      https://atrsib.ru/            https://atrsib.ru/wp-content/uploads/2021/05/polozhenie_atr-2021_bugaev_gubin.pdf</t>
  </si>
  <si>
    <t>ГБУ НСО "Агентство поддержки молодежных инициатив"                                               http://xn--80aqlffcr.xn--p1ai/media/</t>
  </si>
  <si>
    <t>Тренинг-курс для специалистов по работе с молодежью</t>
  </si>
  <si>
    <t>Форум молодежи Новосибирской области "PROрегион"</t>
  </si>
  <si>
    <t>ГБУ НСО "Агентство поддержки молодежных инициатив"                                            13.09.2021-16.09.2021                                          http://xn--80aqlffcr.xn--p1ai/media/forum-molodyezhi-proregion.html</t>
  </si>
  <si>
    <t xml:space="preserve">Тренинг - курс для специалистов по работе с молодежью Новосибирской области "Основы проектного управления"                                                              12.07.2021-01.10.2021      </t>
  </si>
  <si>
    <t xml:space="preserve">Учреждение сферы государственной молодежной политики Новосибирской области ГБУ НСО "Агентство поддержки молодежных инициатив" (ГБУ НСО "Центр молодежного творчества")             https://vk.com/corporate_university </t>
  </si>
  <si>
    <t xml:space="preserve">Учреждение сферы государственной молодежной политики Новосибирской области ГБУ НСО "Агентство поддержки молодежных инициатив" (ГБУ НСО "Центр молодежного творчества")        https://vk.com/corporate_university </t>
  </si>
  <si>
    <t xml:space="preserve">Головное учреждение МБУ МЦ "Содружество", ул. Кропоткина,119/3 - 51 человек;                                                                                                     основной отдел (организационно-методический отдел) - 4 человека;                                                                             основной отдел (отдел по связям с общественностью) - 7 человек;                                      основной отдел (проектно-аналитический отдел) - 16 человек;                                                                   отдел на ул. Дуси Ковальчук,268/3 - 10 человек;                                                                                                                              отдел на ул. Кропоткина,269/1 -13 человек;                                                                                                                                                                  отдел на ул. Холодильная,16 - 7 человек;                                                                                                                                           отдел на ул. Дачная,41 А - 7 человек;                                                                                                                                                  отдел на ул. Каунасская,4 - 12 человек;                                                                                                                                                отдел на ул. Ереванская,10 - 3 человека.                  </t>
  </si>
  <si>
    <t>Теннисный турнир клубного формирования «Юниор»</t>
  </si>
  <si>
    <t>МБУ МЦ «Содружество», г. Новосибирск, ул. Кропоткина, 119/3</t>
  </si>
  <si>
    <t xml:space="preserve"> Участие</t>
  </si>
  <si>
    <t>Открытый районный интернет-конкурс «Семейный архив»</t>
  </si>
  <si>
    <t xml:space="preserve">Август </t>
  </si>
  <si>
    <t xml:space="preserve">МБУ МЦ «Патриот»,
ул. Фадеева, 24/1
</t>
  </si>
  <si>
    <t>https://drive.google.com/drive/folders/1HrT1MAPexzfcWKlTsklMB_0n7gL4eIcZ?usp=sharing</t>
  </si>
  <si>
    <t>Диплом победителя, благодарственное письмо</t>
  </si>
  <si>
    <t>Открытый фестиваль по каратэ и кобудо «Кубок пяти стихий»</t>
  </si>
  <si>
    <t xml:space="preserve">МБУ МЦ «Содружество»,
ул. Кропоткина, 119/3
/большой спортивный зал/
</t>
  </si>
  <si>
    <t>https://drive.google.com/drive/folders/1SpLWuhAxQ1N16F1-j0iH87uLAs2ELZUc?usp=sharing</t>
  </si>
  <si>
    <t xml:space="preserve">I место – 2, II место – 3, III место – 6 </t>
  </si>
  <si>
    <t>Межмуниципальные соревнования по Чир спорту «Спортивная весна»</t>
  </si>
  <si>
    <t>ФОК «Вега», г. Бердск, ул. Линейная, д. 3</t>
  </si>
  <si>
    <t>https://drive.google.com/drive/folders/1GQ6QUya-TnHeq9cd5pLxHxzexUpcPeUW?usp=sharing</t>
  </si>
  <si>
    <t xml:space="preserve">I место - (14), II место –  11), III место - (6), IV место  –   (5), V место  –  (1)
</t>
  </si>
  <si>
    <t>Всероссийская акция «Библионочь»</t>
  </si>
  <si>
    <t>ГАУК НСО НГОНБ, г. Новосибирск, ул., Советская, 6</t>
  </si>
  <si>
    <t>Участие</t>
  </si>
  <si>
    <t>Открытый новогодний турнир по настольному теннису на призы Деда Мороза</t>
  </si>
  <si>
    <t>04.01.2021, 06.01.2021</t>
  </si>
  <si>
    <t>КДЦ им. К. С. Станиславского, ул. Котовского, 2 а</t>
  </si>
  <si>
    <t xml:space="preserve">https://drive.google.com/drive/folders/1gWWVRc3KK1EqAEdIkge93-KT3ZSkR74c?usp=sharing </t>
  </si>
  <si>
    <t>III - место (1)</t>
  </si>
  <si>
    <t>«Турнир сильнейших» по настольному теннису</t>
  </si>
  <si>
    <t>г. Новосибирск</t>
  </si>
  <si>
    <t xml:space="preserve">https://drive.google.com/drive/folders/1zGMZod6DW_06EjKP3B3gkNlGzSr1qPML?usp=sharing </t>
  </si>
  <si>
    <t>II – место (1)</t>
  </si>
  <si>
    <t>Первенство города Новосибирска по настольному теннису</t>
  </si>
  <si>
    <t>12.02.2021-14.02.2021</t>
  </si>
  <si>
    <t>МБУДО ДЮФЦ, г. Новосибирск, ул. Бориса Богаткова, 266/3</t>
  </si>
  <si>
    <t xml:space="preserve">https://drive.google.com/drive/folders/1CVmKJyMB7LSmKNA9puiRE4bDzUOQkqF4?usp=sharing </t>
  </si>
  <si>
    <t>II место (1), III место (2)</t>
  </si>
  <si>
    <t>Открытая лига по настольному теннису ФГБОУ ВО «Сибирский государственный университет геосистем и технологий!</t>
  </si>
  <si>
    <t xml:space="preserve">Сезон 2020-2021 </t>
  </si>
  <si>
    <t xml:space="preserve">https://drive.google.com/drive/folders/1qVrzx5HS4FN-Un3JZ_hewTdxlT40dael?usp=sharing </t>
  </si>
  <si>
    <t>I место –  (1)</t>
  </si>
  <si>
    <t>Открытый турнир по настольному теннису МБУДО ДЮФЦ «Дзержинский», посвященный «Международному женскому дню»</t>
  </si>
  <si>
    <t>Март</t>
  </si>
  <si>
    <t>МБУДО ДЮФЦ, «Дзержинский», уг. Новоссибирск, ул. Бориса Богаткова, 266/3</t>
  </si>
  <si>
    <t xml:space="preserve">https://drive.google.com/drive/folders/1MbSQ1YG5UzVrz9v08fwF5JhqbGNHH1Ou?usp=sharing </t>
  </si>
  <si>
    <t>II место –  (1)</t>
  </si>
  <si>
    <t>Конкурс русской и японской куклы</t>
  </si>
  <si>
    <t>МАУК МКЦ «Сибирь-Хоккайдо», ул. Шевченко, 28/1</t>
  </si>
  <si>
    <t xml:space="preserve">https://drive.google.com/drive/folders/1_3_Z1eOm0bjWSl7iZamaCILh8YvGWdSb?usp=sharing  </t>
  </si>
  <si>
    <t>Диплом участника, Благодарственное письмо</t>
  </si>
  <si>
    <t>Турнир по мини-футболу среди женских команд на призы главы администрации</t>
  </si>
  <si>
    <t>https://drive.google.com/drive/folders/1CiO02XCJKGnNDiz5eScDZpjQbLQOKWpt?usp=sharing</t>
  </si>
  <si>
    <t>I место</t>
  </si>
  <si>
    <t>Чемпионат города Новосибирска по настольному теннису</t>
  </si>
  <si>
    <t>12.03.2021-14.03.2021</t>
  </si>
  <si>
    <t xml:space="preserve">https://drive.google.com/drive/folders/1QsUgCUk6u4BdfhdC0TaNBTAMx3w7bTvP?usp=sharing </t>
  </si>
  <si>
    <t xml:space="preserve">I место - (1)
II место - (2)
III место - (2)
</t>
  </si>
  <si>
    <t>Открытое первенство по настольному теннису МБУДО ДЮФЦ «Дзержинский»</t>
  </si>
  <si>
    <t>03.04.2021-04.04.2021</t>
  </si>
  <si>
    <t>https://drive.google.com/drive/folders/1hT6YDbxxZQivh65Fl85vo86Cykpj6Adc?usp=sharing</t>
  </si>
  <si>
    <t>III место - (2)</t>
  </si>
  <si>
    <t xml:space="preserve">Городские соревнования по волейболу </t>
  </si>
  <si>
    <t>МЦ им. А. П. Чехова, г. Новосибирск, 1-й Петропавловский переулок, 10</t>
  </si>
  <si>
    <t xml:space="preserve">https://drive.google.com/drive/folders/12xofTOCtjLFeobum3hiO_juANkh-slYu?usp=sharing </t>
  </si>
  <si>
    <t>44-ая легкоатлетическая эстафета памяти Валентина Подневича</t>
  </si>
  <si>
    <t>г. Новосибирск, ул. Залесского, 3 (спортивная база СГУПС)</t>
  </si>
  <si>
    <t xml:space="preserve">https://drive.google.com/drive/folders/19Zg1R5VLGGt-hpQ_xdNom1dMwyuO-FQj?usp=sharing </t>
  </si>
  <si>
    <t>Корпоративный онлайн-конкурс «созвездие талантов» в рамках корпоративного фестиваля «Роснефть зажигает звезды»</t>
  </si>
  <si>
    <t>Корпоративный интернет-портал «Страна СИБИНТЕК»</t>
  </si>
  <si>
    <t>74-ая легкоатлетическая эстафета памяти А. И. Покрышкина, посвященной 76-й годовщине Победы в ВОВ</t>
  </si>
  <si>
    <t xml:space="preserve">г. Новосибирск, по Красному проспекту </t>
  </si>
  <si>
    <t>Кубок города Новосибирска по настольному теннису</t>
  </si>
  <si>
    <t>07.05.2021-09.05.2021</t>
  </si>
  <si>
    <t>СК «Вега», ул. Бориса Богаткова, 266/3</t>
  </si>
  <si>
    <t>Мини-фестиваль «DACHA WEEKEND»</t>
  </si>
  <si>
    <t>МБУ МЦ «Территория молодежи, г. Новосибирск, ул. Бориса Богаткова, 201</t>
  </si>
  <si>
    <t>Турнир по ушу, посвященный международному Дню защиты детей</t>
  </si>
  <si>
    <t>МБУ СШ «Энергия», г. Новосибирск, ул. Часовая, 2 а</t>
  </si>
  <si>
    <t>https://drive.google.com/drive/folders/1ztFw-8qqUVUX0MEJPIhVDGgobzqGqiaK?usp=sharing</t>
  </si>
  <si>
    <t>I место (5); II место (4); III место (2)</t>
  </si>
  <si>
    <t>Спартакиада среди организаций Калининского района</t>
  </si>
  <si>
    <t xml:space="preserve">СК «Север», ул. Учительская, 61/1 
И на базе МБУ СШОР «Центр игровых видов спорта»
</t>
  </si>
  <si>
    <t xml:space="preserve">Участие </t>
  </si>
  <si>
    <t>21-ый городской конкурс-фестиваль «Таланты Левобережья»</t>
  </si>
  <si>
    <t>05.07.2021-27.06.2021</t>
  </si>
  <si>
    <t>г. Новосибирск, Парк культуры и отдыха им. С. М. Кирова</t>
  </si>
  <si>
    <t xml:space="preserve">https://drive.google.com/drive/folders/1BQPsHbmal5QZtXHZ_XV2Lz8RFz_4o1rY?usp=sharing </t>
  </si>
  <si>
    <t xml:space="preserve">Арт-фестиваль 
«За рамками» 
</t>
  </si>
  <si>
    <t>МБУ МЦ «Звездный»</t>
  </si>
  <si>
    <t>XXVоткрытый лично-командный турнир по настольному теннису памяти Г. Я. Щербакова</t>
  </si>
  <si>
    <t>КДЦ им. К. С. Станиславского, ул. Котовского, 2а</t>
  </si>
  <si>
    <t>https://drive.google.com/drive/folders/1DoX0wk1oAjeT4oSOdqvmOxtLEyloZ5nJ?usp=sharing</t>
  </si>
  <si>
    <t>II место - (1), III место - (1)</t>
  </si>
  <si>
    <t>Городской праздник «День соседей»</t>
  </si>
  <si>
    <t>Территория культурного пространства «Юность», г. Новосибирск, пр. Строителей, 21</t>
  </si>
  <si>
    <t>II городской молодежный фестиваль по чир спорту «На высоте»</t>
  </si>
  <si>
    <t>https://drive.google.com/drive/folders/1ByuKGfUOY3kCnCyiL5rqJ_TABH9V76D5?usp=sharing</t>
  </si>
  <si>
    <t>I место - (5), II место - (4), III место - (4), благодарственное письмо - (13)</t>
  </si>
  <si>
    <t>Кубок города Новосибирска по ушу</t>
  </si>
  <si>
    <t>https://drive.google.com/drive/folders/1R8ExPEBLSEdN7_Sn2Jn7dgjENF_uMrUP?usp=sharing</t>
  </si>
  <si>
    <t>I место – 1, II место – 2,  III место – 3</t>
  </si>
  <si>
    <t>Соревнования по настольному теннису «Кубок города Новосибирска»</t>
  </si>
  <si>
    <t>https://drive.google.com/drive/folders/1BgqrPvDL8kpR40kvna61bI1uID9w0Ccp?usp=sharing</t>
  </si>
  <si>
    <t>I место - (2), III место - (3)</t>
  </si>
  <si>
    <t xml:space="preserve">Фестиваль в рамках чемпионата и первенства Алтайского края по чир спорту </t>
  </si>
  <si>
    <t xml:space="preserve">КГБПОУ «Алтайское училище олимпийского резерва»,
г. Барнаул, ул. Тимуровская, 15, к. 4
</t>
  </si>
  <si>
    <t xml:space="preserve">https://drive.google.com/drive/folders/1VXHKVo1onFG3zXNXGG-ABdToUm5PMr7x?usp=sharing </t>
  </si>
  <si>
    <t xml:space="preserve">I место – 4 
II место - 3
III место – 2
участие - 1
</t>
  </si>
  <si>
    <t>Фестиваль электронной музыки «India»</t>
  </si>
  <si>
    <t>18.06.2021-20.06.2021</t>
  </si>
  <si>
    <t>НСО, Искитимский район, д. Завьялово, Караканский бор.</t>
  </si>
  <si>
    <t>29.06.2021-30.06.2021</t>
  </si>
  <si>
    <t>ЦСП «Заря», г. Новосибирск, ул. Спортивная, д. 2</t>
  </si>
  <si>
    <t>Сибирский Фестиваль Бега – XXVI Новосибирского полумарафона Александра Раевича</t>
  </si>
  <si>
    <t>г. Новосибирск, площадь им. Ленина</t>
  </si>
  <si>
    <t>Участие (6)</t>
  </si>
  <si>
    <t xml:space="preserve">Чемпионат Сибирского Федерального округа по настольному теннису
</t>
  </si>
  <si>
    <t>27.01.2021-31.01.2021</t>
  </si>
  <si>
    <t>СК «Победа», г. Бердск, ул. Антона Петрова, 146 г</t>
  </si>
  <si>
    <t xml:space="preserve">https://drive.google.com/drive/folders/1IGfSsO7PGA5s73yAe1U_Dbk3SFasOEuV?usp=sharing </t>
  </si>
  <si>
    <t>Первенство Новосибирской области по Чир спорту</t>
  </si>
  <si>
    <t>СК «Вега», г. Бердск, ул. Линейная, 3В</t>
  </si>
  <si>
    <t xml:space="preserve">https://drive.google.com/drive/folders/1JFjjhns0M2x3ZBjPzl9nRkFVnmxCotx2?usp=sharing </t>
  </si>
  <si>
    <t xml:space="preserve">I место – (9) 
II место – (7) 
III место – (3)
VI место– (3)
V место – (1) 
VIII место - (1)
</t>
  </si>
  <si>
    <t>Первенство Сибирского федерального округа по ушу</t>
  </si>
  <si>
    <t>02.02.2021-07.02.2021</t>
  </si>
  <si>
    <t>СК «Кристалл», г. Бердск, ул. Зеленый остров микрорайон, 9</t>
  </si>
  <si>
    <t xml:space="preserve">https://drive.google.com/drive/folders/1y3OkF2cHdpb_OMMz3Tiijlm25HY53wcy?usp=sharing </t>
  </si>
  <si>
    <t xml:space="preserve"> I место- (4)
II место - (1)
III место - (1)
</t>
  </si>
  <si>
    <t>Первенство Сибирского федерального округа по настольному теннису, среди юношей и девушек до 16 лет</t>
  </si>
  <si>
    <t>24.02.2021-28.02.2021</t>
  </si>
  <si>
    <t xml:space="preserve">https://drive.google.com/drive/folders/1n5SsNuJjC7s0sgkqPZBWs0ywLtk71MtP?usp=sharing </t>
  </si>
  <si>
    <t>III место –  (1)</t>
  </si>
  <si>
    <t xml:space="preserve">XXXIX открытая Всероссийская массовая лыжная гонка «Лыжня России» </t>
  </si>
  <si>
    <t xml:space="preserve">г. Новосибирск,
ул. Ионосферная, 3
</t>
  </si>
  <si>
    <t>Участие (8)</t>
  </si>
  <si>
    <t xml:space="preserve">Чемпионат и Первенство России
по кунгфу-традиционному ушу
</t>
  </si>
  <si>
    <t>18.02.2021-23.02.2021</t>
  </si>
  <si>
    <t xml:space="preserve">ГБОУ «ЦСиО «МЭШ» Москомспорта,
г. Москва,
ул. Херсонская, 30, корпус 2, стр. 1
</t>
  </si>
  <si>
    <t>Фестиваль  «Восходящие звёзды» по чир спорту 2021</t>
  </si>
  <si>
    <t>20.02.2021-22.02.2021</t>
  </si>
  <si>
    <t>г. Москва, Ленинградский пр-т., 39 с76</t>
  </si>
  <si>
    <t xml:space="preserve">https://drive.google.com/drive/folders/1TG3mXodKYZFa05i_V3MVTzvx8QjvPS5p?usp=sharing </t>
  </si>
  <si>
    <t xml:space="preserve">I место – (9), II  место – (1), III место –  (1), IV место - (1), VII место – (1) </t>
  </si>
  <si>
    <t>Первенство России по чир спорту</t>
  </si>
  <si>
    <t xml:space="preserve">https://drive.google.com/drive/folders/1GnPhWU3bS8hGjfn9R8pF29RTQhJUxk8F?usp=sharing </t>
  </si>
  <si>
    <t>I место - 2</t>
  </si>
  <si>
    <t>XII Открытый Чемпионат и первенство Федерации каратэ России версии WKC</t>
  </si>
  <si>
    <t xml:space="preserve">07.03.2021-
08.03.2021
</t>
  </si>
  <si>
    <t xml:space="preserve">ДЮСШ № 1,
г. Новочебоксарск,
ул. Пионерская, 1
</t>
  </si>
  <si>
    <t>Участие - 3</t>
  </si>
  <si>
    <t xml:space="preserve">Всероссийский «Фестиваль Национальных Достояний» </t>
  </si>
  <si>
    <t>г. Новосибирск, ул. Зыряновская, 123, ДК им. А. С. Попова</t>
  </si>
  <si>
    <t>https://drive.google.com/drive/folders/1jvsrvr1iFdpXWmELPSqJ5_-MiB-waj8X?usp=sharing</t>
  </si>
  <si>
    <t>I место –  (2)</t>
  </si>
  <si>
    <t>Чемпионат и первенство России по ушу-таолу</t>
  </si>
  <si>
    <t>30.03.2021-04.04.2021</t>
  </si>
  <si>
    <t xml:space="preserve">ГБОУ «ЧСиО «МЭШ» Москомспорта,
г. Москва, ул. Херсоновская, 30, корпус 2, строение 1
</t>
  </si>
  <si>
    <t>Межрегиональные и всероссийские официальные спортивные соревнования по чир спорту</t>
  </si>
  <si>
    <t>СШ № 32, г. Пермь, ул. Советская, 102 а</t>
  </si>
  <si>
    <t>https://drive.google.com/drive/folders/1UukwN77eKrnKAFHXCodBSe6d5_7Wqri0?usp=sharing</t>
  </si>
  <si>
    <t xml:space="preserve">V – место,
сертификат участника (2)
</t>
  </si>
  <si>
    <t>XL Всероссийский турнир по настольному теннису, посвященный Дню Победы в ВОВ</t>
  </si>
  <si>
    <t>21.04.2021-25.04.2021</t>
  </si>
  <si>
    <t>СК «Вега», г. Бердск, ул. Линейная, 3 «В»</t>
  </si>
  <si>
    <t>Участие - 8</t>
  </si>
  <si>
    <t>Всероссийский фестиваль-конкурс хореографического искусства «VLIЯNIE»</t>
  </si>
  <si>
    <t>24.04.2021-25.04.2021</t>
  </si>
  <si>
    <t xml:space="preserve">КДЦ им. Станислаского,
 г. Новосибирск,
 ул. Котовского, 2 а
</t>
  </si>
  <si>
    <t>https://drive.google.com/drive/folders/1hCQ7UB3RjWmeBDnEAONfdEKQ--dM89H1?usp=sharing</t>
  </si>
  <si>
    <r>
      <t xml:space="preserve">III место –  </t>
    </r>
    <r>
      <rPr>
        <sz val="14"/>
        <color rgb="FFFF0000"/>
        <rFont val="Times New Roman"/>
        <family val="1"/>
        <charset val="204"/>
      </rPr>
      <t>(2)</t>
    </r>
    <r>
      <rPr>
        <sz val="14"/>
        <color theme="1"/>
        <rFont val="Times New Roman"/>
        <family val="1"/>
        <charset val="204"/>
      </rPr>
      <t>, благодарственное письмо - (1)</t>
    </r>
  </si>
  <si>
    <t>Всероссийский фестиваль молодежного и семейного экранного творчества «МультСемья-2021»</t>
  </si>
  <si>
    <t>26.04.2021-01.05.2021</t>
  </si>
  <si>
    <t>МБУ МЦ «Патриот», г. Новосибирск, ул. Фадеева, 24/1</t>
  </si>
  <si>
    <t xml:space="preserve">https://drive.google.com/drive/folders/1taFeHrOVByAEkl667dYlTuCVBtBPYx_6?usp=sharing </t>
  </si>
  <si>
    <t xml:space="preserve">I место - (2), II место –  (1), III место – (1),
Благодарственное письмо - (2)
</t>
  </si>
  <si>
    <t>Открытый всероссийский фестиваль «Я из Сибири»</t>
  </si>
  <si>
    <t>Интернет платформа</t>
  </si>
  <si>
    <t>https://drive.google.com/drive/folders/1P8afgVH2ZyggZoSB2IdZvwRh0Ocwsa5i?usp=sharing</t>
  </si>
  <si>
    <t>II место - (1)</t>
  </si>
  <si>
    <t>Всероссийский день бега «Кросс нации - 2021»</t>
  </si>
  <si>
    <t>ПКиО «Михайловская набережная»</t>
  </si>
  <si>
    <t>XVII Всероссийские соревнования по настольному теннису памяти А. Г. Рштуни</t>
  </si>
  <si>
    <t>17.09.2021-24.09.2021</t>
  </si>
  <si>
    <t>СК «Вега», г. Бердск, ул. Линейная, 3в</t>
  </si>
  <si>
    <t>https://drive.google.com/drive/folders/1oh7n9E0XDPe_BRxHUwzn895DnLiGBtMN?usp=sharing</t>
  </si>
  <si>
    <t>III место - (1)</t>
  </si>
  <si>
    <t>Кубок России по чир спорту</t>
  </si>
  <si>
    <t>05.11.2021-07.11.2021</t>
  </si>
  <si>
    <t>УСК ЦСКА, г. Москва, Ленинградский проспект, 39, стр. 3.</t>
  </si>
  <si>
    <t>Всероссийские соревнования по чир спорту</t>
  </si>
  <si>
    <t>Всероссийский спортивный фестиваль «Восходящие Звезды» по чир спорту</t>
  </si>
  <si>
    <t>XVII Международный семинар-совещание по комплексному единоборству с руководителями боевой и физической подготовки силовых  министерств и ведомств – членов Организации Договора и коллективной безопасности</t>
  </si>
  <si>
    <t>22.03.2021-25.03.2021</t>
  </si>
  <si>
    <t xml:space="preserve">Парк-отель 
«Горизонт»,
Московская область,
Одинцовский район,
дер. Ястребки,
корп. 6.
</t>
  </si>
  <si>
    <t>Международный фестиваль детско-юношеского творчества «Весенняя капель»</t>
  </si>
  <si>
    <t>Апрель</t>
  </si>
  <si>
    <t>г. Новосибирск, Онлайн-конкурс</t>
  </si>
  <si>
    <t xml:space="preserve">https://drive.google.com/drive/folders/1aGq_vg9Zg7f-7NYe9deP7Q5yC3CgfjW1?usp=sharing </t>
  </si>
  <si>
    <t>I место - (2)</t>
  </si>
  <si>
    <t>Международный конкурс-фестиваль детского и юношеского творчества «Яркий Я»</t>
  </si>
  <si>
    <t>29.04.2021-02.05.2021</t>
  </si>
  <si>
    <t>Санаторий «Белые ночи», г. Сочи, ул. Семашко, 37 А</t>
  </si>
  <si>
    <t xml:space="preserve">https://drive.google.com/drive/folders/1N_-EE9KICE7Ael8tVxw4Jggm1DPWvzfR?usp=sharing </t>
  </si>
  <si>
    <t>I место - (2), III место - (1), благодарственное письмо</t>
  </si>
  <si>
    <t>Международный заочный многожанровый конкурс-фестиваль «Звездный путь»</t>
  </si>
  <si>
    <t>31.05.2021-03.06.2021</t>
  </si>
  <si>
    <t xml:space="preserve">https://drive.google.com/drive/folders/170szwOanwMwKCG-wh-jn6wAt51jW_JD8?usp=sharing </t>
  </si>
  <si>
    <t>I место, III место, благодарственное письмо</t>
  </si>
  <si>
    <t>Международный многожанровый конкурс-фестиваль «Энергия звезд»</t>
  </si>
  <si>
    <t xml:space="preserve">https://drive.google.com/drive/folders/13yw35kIhLFZROY3_1g-oU-3nj9A1u9ao?usp=sharing </t>
  </si>
  <si>
    <t>I место - (1)</t>
  </si>
  <si>
    <t>"Три кита"</t>
  </si>
  <si>
    <t>Январь-декабрь 2021 г.</t>
  </si>
  <si>
    <t>Молодежь от 14 до 35 лет</t>
  </si>
  <si>
    <t>"Около искусства"</t>
  </si>
  <si>
    <t>Молодежь от 16 до 35 лет</t>
  </si>
  <si>
    <t>Книжный клуб "Время от времени"</t>
  </si>
  <si>
    <t>"PRO тебя"</t>
  </si>
  <si>
    <t>Март-май 2021 г.</t>
  </si>
  <si>
    <t>"Не дожидаясь понедельника"</t>
  </si>
  <si>
    <t>"Кино на траве"</t>
  </si>
  <si>
    <t>Июнь-сентябрь 2021 г.</t>
  </si>
  <si>
    <t>"Гибкий я"</t>
  </si>
  <si>
    <t>Сентябрь-декабрь
2021 г.</t>
  </si>
  <si>
    <t>Открытое пространство "Терминал"</t>
  </si>
  <si>
    <t>Август-ноябрь 2021 г.</t>
  </si>
  <si>
    <t>"Молодежь для молодежи"</t>
  </si>
  <si>
    <t>"Супер-папа"</t>
  </si>
  <si>
    <t>Февраль-апрель 2021 г.</t>
  </si>
  <si>
    <t>Молодые семьи 18-35 лет</t>
  </si>
  <si>
    <t>"Бизнес-мама"</t>
  </si>
  <si>
    <t>Октябрь-декабрь 2021 г.</t>
  </si>
  <si>
    <t>Трудовой отряд "Пламя"</t>
  </si>
  <si>
    <t>Молодежь от 14 до 17 лет</t>
  </si>
  <si>
    <t>"Фабрика стиля"</t>
  </si>
  <si>
    <t>Сентябрь – ноябрь 
2021 г.</t>
  </si>
  <si>
    <t>Молодежь от 14 до 18 лет</t>
  </si>
  <si>
    <t>Дизайн-лаборатория "20:1"</t>
  </si>
  <si>
    <t>Молодежь от 14 до 25 лет</t>
  </si>
  <si>
    <t>"Мастера"</t>
  </si>
  <si>
    <t>Сентябрь-декабрь 2021 г.</t>
  </si>
  <si>
    <t>Молодежь от 18 до 35 лет</t>
  </si>
  <si>
    <t xml:space="preserve">Серия образовательных встреч для хэнд-мейд мастеров </t>
  </si>
  <si>
    <t>Ноябрь 2021 г.</t>
  </si>
  <si>
    <t>"ФизКульт"</t>
  </si>
  <si>
    <t>«90 шагов»</t>
  </si>
  <si>
    <t>Апрель-июль
2021 г.</t>
  </si>
  <si>
    <t>«Физкульт: тихие игры"</t>
  </si>
  <si>
    <t>Август – ноябрь 2021 г.</t>
  </si>
  <si>
    <t>Волонтерский отряд "Мы в деле"</t>
  </si>
  <si>
    <t>Февраль-декабрь 2021 г.</t>
  </si>
  <si>
    <t>Молодежь от 14 до 22 лет</t>
  </si>
  <si>
    <t>"ДругаЯ"</t>
  </si>
  <si>
    <t>Июнь - сентябрь 2021 г.</t>
  </si>
  <si>
    <t xml:space="preserve">1)Администрация Центрального округа по Железнодорожному, Заельцовскому и Центральному районам города Новосибирска. 2) Новосибирский штаб трудовых отрядов (НШТО). </t>
  </si>
  <si>
    <t>1) Муниципальное бюджетное учреждение города Новосибирска «Молодёжный центр «Содружество»;               2) Муниципальное автономное учреждение «Городской центр проектного творчества»;            3) Общество с ограниченной ответственностью «Центр детского и молодёжного отдыха «Магистр»;                                 4) Государственное автономное образовательное учреждение дополнительного образования детей Новосибирской области «Солнечная поляна»</t>
  </si>
  <si>
    <t>1) Уборщик служебных помещений - 2 человека.                                   2) Художник-оформитель - 4 человека.                      3) Помощник вожатого - 2 человека.                    4) Вожатый - 1 человек.</t>
  </si>
  <si>
    <t>Серия городских мероприятий «Элементарно»</t>
  </si>
  <si>
    <t xml:space="preserve">Молодежь 18-35 лет </t>
  </si>
  <si>
    <t>Стильная вечеринка
«Весеннее фэшн пробуждение»</t>
  </si>
  <si>
    <t>Содействие в выборе профессии и ориентирование на рынке труда</t>
  </si>
  <si>
    <t>Молодежь                    16-35 лет</t>
  </si>
  <si>
    <t>Открытый городской турнир
по настольному теннису среди молодежных команд «11:0»</t>
  </si>
  <si>
    <t>Молодежь                    14-35 лет</t>
  </si>
  <si>
    <t>Открытый городской турнир по футболу среди молодежных команд, посвященный 76-летию Победы в Великой Отечественной войне</t>
  </si>
  <si>
    <t>Молодежь                    18-35 лет</t>
  </si>
  <si>
    <t>Открытие летней веранды пространства «Балкон»</t>
  </si>
  <si>
    <t>Молодежь                            16-35 лет</t>
  </si>
  <si>
    <t>Семейный день с «Как дома»</t>
  </si>
  <si>
    <t>Молодые семьи с детьми в возрасте от 18 до 35 лет</t>
  </si>
  <si>
    <t>Городской летний пикник
«Тихий фестиваль»</t>
  </si>
  <si>
    <t>Молодежь 16-35 лет</t>
  </si>
  <si>
    <t>Городской экопикник
«Зеленый чай»</t>
  </si>
  <si>
    <t>Молодежь                         14-35 лет</t>
  </si>
  <si>
    <t>Городской фестиваль зарисовок «SketchDay»</t>
  </si>
  <si>
    <t>Молодежь                       14-35 лет</t>
  </si>
  <si>
    <t>Городской форум для специалистов по работе с молодой семьей</t>
  </si>
  <si>
    <t>Специалисты учреждений молодежной политики,работающие по направлению "Поддержка молодой семьи"</t>
  </si>
  <si>
    <t>II городской молодёжный фестиваль
по чир спорту «На высоте»</t>
  </si>
  <si>
    <t>Дети, подростки, молодежь 7-35 лет</t>
  </si>
  <si>
    <t xml:space="preserve">Городской фестиваль семейных клубов города Новосибирска </t>
  </si>
  <si>
    <t>Открытый городской турнир
по гандболу
среди молодежных команд</t>
  </si>
  <si>
    <t xml:space="preserve">Новогодний маркет </t>
  </si>
  <si>
    <t>Открытый городской турнир по волейболу среди любительских молодежных команд</t>
  </si>
  <si>
    <t>Турнир по мини-футболу на кубок главы администрации Центрального округа, посвященный Дню защитника Отечества</t>
  </si>
  <si>
    <t>Турнир по мини-футболу на кубок главы администрации Центрального округа, посвященный Международному женскому дню</t>
  </si>
  <si>
    <t>Молодежь                       14-30 лет</t>
  </si>
  <si>
    <t>Открытый фестиваль по ушу «Кай ши»</t>
  </si>
  <si>
    <t>Дети, подростки, молодежь                                      7-35 лет</t>
  </si>
  <si>
    <t>Серия мероприятий
«Фактура Life»</t>
  </si>
  <si>
    <t>Молодежь 14-35 лет</t>
  </si>
  <si>
    <t>«Весенняя мастерская»</t>
  </si>
  <si>
    <t>Молодежь                           14-35 лет</t>
  </si>
  <si>
    <t>Концертная программа,
посвященная Дню Победы</t>
  </si>
  <si>
    <t>Гражданское и патриотическое воспитание молодеж</t>
  </si>
  <si>
    <t>Молодежь                             14-35 лет</t>
  </si>
  <si>
    <t>Фестиваль дворовых игр
«В лето!»</t>
  </si>
  <si>
    <t>Подростки, молодежь 12-35 лет</t>
  </si>
  <si>
    <t>Семейный квест по Зоопарку</t>
  </si>
  <si>
    <t>«Турнир Турниров»</t>
  </si>
  <si>
    <t>Молодежь                             16-35 лет</t>
  </si>
  <si>
    <t>Фестиваль уличных музыкантов «Услышано»</t>
  </si>
  <si>
    <t>Квиз «Новосибирск-сердце Сибири»</t>
  </si>
  <si>
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университет": ИКиМП направление 44.04.01 - "Педагогическое образование", профиль: "Педагогика социальной сферы" - 2 курс (2 человека). ИКиМП, направление 39.03.03 "Организация работы с молодежью", профиль: "Воспитательная работа с молодежью" -  4 курс (4 человека);                                              ИКиМП направление 39.03.02 - "Социальная работа", профиль: "Социальная работа с молодежью" - 4 курс (5 человек).</t>
  </si>
  <si>
    <t>нет</t>
  </si>
  <si>
    <t>https://www.timolod.ru/organization/molodezhnye-tsentry/sodruzhestvo/</t>
  </si>
  <si>
    <t>https://vk.com/id289429828</t>
  </si>
  <si>
    <t>https://vk.com/sodrughestvo54
https://vk.com/balkon_place
https://vk.com/kak_doma_nsk
https://vk.com/faktura_nsk
https://vk.com/tut_sew
https://vk.com/movie_grass
https://vk.com/spektr_tut
https://vk.com/youth54  https://vk.com/fizkultsodrugestvo  https://vk.com/trikita_nsk https://vk.com/quiz_elementary_nsk https://vk.com/elka_market_nsk</t>
  </si>
  <si>
    <t>https://www.instagram.com/balkon_place/ https://www.instagram.com/we_v_dele/ https://www.instagram.com/trikita_nsk/ https://www.instagram.com/quiz_elementary_nsk/   https://www.instagram.com/to_plamya/ https://www.instagram.com/quiz_elementary_nsk/ https://www.instagram.com/terminal_space/ https://www.instagram.com/younost_nsk/ https://www.instagram.com/elka_market_nsk/ 
https://instagram.com/centr_sodrugestvo/ 
https://www.instagram.com/kak_doma_nsk/
https://www.instagram.com/faktura_nsk/
https://www.instagram.com/tut_sew/
https://www.instagram.com/movie_grass/</t>
  </si>
  <si>
    <t>https://www.facebook.com/sodrughestvo54</t>
  </si>
  <si>
    <t>https://vm.tiktok.com/ZSejvkSTe/</t>
  </si>
  <si>
    <t>Памятка специалиста по работе с молодёжью центра "Содружество"</t>
  </si>
  <si>
    <t>Буклет "Пространства и проекты МЦ "Содружество"</t>
  </si>
  <si>
    <t>Федеральное государственное бюджетное образовательное учреждение высшего образования «Новосибирский государственный педагогический университет»:                 ИКиМП, направление 39.03.03 "Организация работы с молодежью", профиль: "Воспитательная работа с молодежью" - 1 курс (4 человека);                                 Государственное автономное профессиональное образовательное учреждение новосибирской области «Новосибирский педагогический колледж № 2»:
направление 44.02.03 «Педагогика дополнительного образования (в области сценической деятельности)» - 1 курс (26 человек).</t>
  </si>
  <si>
    <r>
  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университет":                                                                                                                          44.03.05</t>
    </r>
    <r>
      <rPr>
        <sz val="13.5"/>
        <rFont val="Times New Roman"/>
        <family val="1"/>
        <charset val="204"/>
      </rPr>
      <t xml:space="preserve"> "Педагогическое образование" (с двумя профилями подготовки), Изобразительное искусство и Дополнительное образование) - 4 курс (1 человек);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sz val="13.5"/>
        <rFont val="Times New Roman"/>
        <family val="1"/>
        <charset val="204"/>
      </rPr>
      <t xml:space="preserve">ИКиМП, направление 39.03.03 "Организация работы с молодежью", профиль: "Воспитательная работа с молодежью" - 2 курс (2 человека), 3 курс (6 человек), 4 курс (5 человек);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техники»:                          09.01.03 "Мастер по обработке цифровой информации" - 3 курс (1 человек). "Подготовка и продюсирование культурно-досуговых программ" (2 человека)</t>
    </r>
  </si>
  <si>
    <t xml:space="preserve">Тренинг - курс для организаторов образовательных мероприятий для молодёжи                                 20.09.2021-17.12.2021 </t>
  </si>
  <si>
    <t>статистика в данной соц сети не ведётся</t>
  </si>
  <si>
    <r>
      <t xml:space="preserve">Головное учреждение - МБУ МЦ "Содружество", ул.Кропоткина, 119/3.                                 </t>
    </r>
    <r>
      <rPr>
        <b/>
        <sz val="14"/>
        <color theme="1"/>
        <rFont val="Times New Roman"/>
        <family val="1"/>
        <charset val="204"/>
      </rPr>
      <t>Учреждение имеет отделы: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отдел на ул.Дуси Ковальчук, 268/3 (Арт-пространство "Фактура");                                                                                                                   отдел на ул. Кропоткина, 269/1 (Открытое пространство "Балкон");                                                                                                                  отдел на ул.Холодильная, 16 (Семейное пространство "Как дома");                                                                                                                   отдел на ул.Дачная, 41 А (Стильное пространство "Тут шьют");                                                                                                                   отдел на  ул.Каунасская, 4 (отдел "Юность");                                                                                                                  отдел на ул.Ереванская, 10 (Открытое пространство "Терминал").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Характеристика помещений: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ул.Кропоткина, 119/3 -отдельно стоящее 4-этажное нежилое здание с подземным этажом;                                                                                                                  ул.Дуси Ковальчук, 268/3 - нежилые помещения на 1 этаже и в подвале 12-этажного жилого дома с подвалом, с отдельным входом;                                                                                                                   ул.Кропоткина, 269/1 - нежилые помещения на 1-2 этажах учрежденческого здания с отдельным входом;                                                                                                                                  ул. Холодильная, 16 - нежилые помещения на 1 этаже 5-этажного жилого дома с отдельным входом;                                                                                                                                                       ул. Дачная, 41 А - учрежденческое помещение на цокольном этаже 3-этажного жилого дома с цокольным этажом, с отдельным входом;                                                                       ул.Каунасская, 4 - нежилое помещение на 1 этаже 3-этажного жилого дома с отдельным входом;                                                                                                                                                       ул. Ереванская, 10 - нежилое помещения на 1 этаже и в подвале 2-этажного жилого дома.</t>
    </r>
  </si>
  <si>
    <t>Головное учреждение МБУ МЦ "Содружество" - 7 залов, 22 кабинета;                                                                                отдел на ул. Дуси Ковальчук,268/3 - 1 зал,  5 кабинетов;                                                                             отдел на ул. Кропоткина,269/1 - 2 зала, 8 кабинетов;                                                                                                                   отдел на ул. Холодильная,16 - 6 кабинетов;                                                                                                                                      отдел на ул. Дачная,41 А - 5 кабинетов;                                                                                                     отдел на ул. Каунасская,4 - 2 зала, 9 кабинетов;                                                                             отдел на ул. Ереванская,10 - 1 зал, 5 кабинетов.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13 залов, 60 кабинетов</t>
  </si>
  <si>
    <t>муниципальное бюджетное учреждение города Новосибирска "Молодежный центр "Содружество" (МБУ МЦ "Содружество"),  19.12.2001 (регистрация), 26.01.2021 г. (переименование)</t>
  </si>
  <si>
    <t xml:space="preserve">630105, г. Новосибирск, ул. Кропоткина, 119/3                                                                                                   e-mail:dod_pim@mail.ru  тел. 319-02-85/319-02-82.                                                          Официальная группа учреждения в социальной сети "ВКонтакте": https://vk.com/sodrughestvo54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</si>
</sst>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26" fillId="0" borderId="28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 shrinkToFit="1"/>
    </xf>
    <xf numFmtId="0" fontId="15" fillId="0" borderId="1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33" fillId="0" borderId="1" xfId="1" applyFont="1" applyBorder="1" applyAlignment="1">
      <alignment horizontal="center" vertical="top" wrapText="1"/>
    </xf>
    <xf numFmtId="14" fontId="15" fillId="8" borderId="1" xfId="0" applyNumberFormat="1" applyFont="1" applyFill="1" applyBorder="1" applyAlignment="1">
      <alignment horizontal="left" vertical="top" wrapText="1"/>
    </xf>
    <xf numFmtId="0" fontId="33" fillId="2" borderId="1" xfId="1" applyFont="1" applyFill="1" applyBorder="1" applyAlignment="1" applyProtection="1">
      <alignment horizontal="center" vertical="top" wrapText="1"/>
      <protection locked="0"/>
    </xf>
    <xf numFmtId="0" fontId="33" fillId="0" borderId="1" xfId="1" applyFont="1" applyFill="1" applyBorder="1" applyAlignment="1" applyProtection="1">
      <alignment horizontal="center" vertical="top" wrapText="1"/>
      <protection locked="0"/>
    </xf>
    <xf numFmtId="0" fontId="33" fillId="0" borderId="1" xfId="1" applyFont="1" applyBorder="1" applyAlignment="1">
      <alignment horizontal="left" wrapText="1"/>
    </xf>
    <xf numFmtId="49" fontId="33" fillId="0" borderId="1" xfId="1" applyNumberFormat="1" applyFont="1" applyBorder="1" applyAlignment="1">
      <alignment horizontal="center" vertical="top" wrapText="1"/>
    </xf>
    <xf numFmtId="0" fontId="33" fillId="2" borderId="1" xfId="1" applyFont="1" applyFill="1" applyBorder="1" applyAlignment="1">
      <alignment horizontal="center" vertical="top" wrapText="1"/>
    </xf>
    <xf numFmtId="0" fontId="33" fillId="0" borderId="3" xfId="1" applyFont="1" applyBorder="1" applyAlignment="1">
      <alignment horizontal="center" vertical="top" wrapText="1"/>
    </xf>
    <xf numFmtId="0" fontId="33" fillId="0" borderId="0" xfId="1" applyFont="1" applyAlignment="1">
      <alignment horizontal="center" vertical="top" wrapText="1"/>
    </xf>
    <xf numFmtId="0" fontId="33" fillId="0" borderId="5" xfId="1" applyFont="1" applyBorder="1" applyAlignment="1">
      <alignment horizontal="center" vertical="top" wrapText="1"/>
    </xf>
    <xf numFmtId="0" fontId="33" fillId="2" borderId="5" xfId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28" fillId="0" borderId="1" xfId="1" applyBorder="1" applyAlignment="1" applyProtection="1">
      <alignment horizontal="center" vertical="top" wrapText="1"/>
      <protection locked="0"/>
    </xf>
    <xf numFmtId="0" fontId="28" fillId="0" borderId="0" xfId="1" applyAlignment="1">
      <alignment horizontal="center" vertical="center" wrapText="1"/>
    </xf>
    <xf numFmtId="0" fontId="28" fillId="0" borderId="1" xfId="1" applyBorder="1" applyAlignment="1">
      <alignment horizontal="center" vertical="top" wrapText="1"/>
    </xf>
    <xf numFmtId="0" fontId="28" fillId="0" borderId="1" xfId="1" applyBorder="1" applyAlignment="1">
      <alignment horizontal="center" vertical="top"/>
    </xf>
    <xf numFmtId="0" fontId="2" fillId="0" borderId="28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9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9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8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MbSQ1YG5UzVrz9v08fwF5JhqbGNHH1Ou?usp=sharing" TargetMode="External"/><Relationship Id="rId13" Type="http://schemas.openxmlformats.org/officeDocument/2006/relationships/hyperlink" Target="https://drive.google.com/drive/folders/12xofTOCtjLFeobum3hiO_juANkh-slYu?usp=sharing" TargetMode="External"/><Relationship Id="rId18" Type="http://schemas.openxmlformats.org/officeDocument/2006/relationships/hyperlink" Target="https://drive.google.com/drive/folders/1ByuKGfUOY3kCnCyiL5rqJ_TABH9V76D5?usp=sharing" TargetMode="External"/><Relationship Id="rId26" Type="http://schemas.openxmlformats.org/officeDocument/2006/relationships/hyperlink" Target="https://drive.google.com/drive/folders/1TG3mXodKYZFa05i_V3MVTzvx8QjvPS5p?usp=sharing" TargetMode="External"/><Relationship Id="rId3" Type="http://schemas.openxmlformats.org/officeDocument/2006/relationships/hyperlink" Target="https://drive.google.com/drive/folders/1GQ6QUya-TnHeq9cd5pLxHxzexUpcPeUW?usp=sharing" TargetMode="External"/><Relationship Id="rId21" Type="http://schemas.openxmlformats.org/officeDocument/2006/relationships/hyperlink" Target="https://drive.google.com/drive/folders/1VXHKVo1onFG3zXNXGG-ABdToUm5PMr7x?usp=sharing" TargetMode="External"/><Relationship Id="rId34" Type="http://schemas.openxmlformats.org/officeDocument/2006/relationships/hyperlink" Target="https://drive.google.com/drive/folders/1aGq_vg9Zg7f-7NYe9deP7Q5yC3CgfjW1?usp=sharing" TargetMode="External"/><Relationship Id="rId7" Type="http://schemas.openxmlformats.org/officeDocument/2006/relationships/hyperlink" Target="https://drive.google.com/drive/folders/1qVrzx5HS4FN-Un3JZ_hewTdxlT40dael?usp=sharing" TargetMode="External"/><Relationship Id="rId12" Type="http://schemas.openxmlformats.org/officeDocument/2006/relationships/hyperlink" Target="https://drive.google.com/drive/folders/1hT6YDbxxZQivh65Fl85vo86Cykpj6Adc?usp=sharing" TargetMode="External"/><Relationship Id="rId17" Type="http://schemas.openxmlformats.org/officeDocument/2006/relationships/hyperlink" Target="https://drive.google.com/drive/folders/1DoX0wk1oAjeT4oSOdqvmOxtLEyloZ5nJ?usp=sharing" TargetMode="External"/><Relationship Id="rId25" Type="http://schemas.openxmlformats.org/officeDocument/2006/relationships/hyperlink" Target="https://drive.google.com/drive/folders/1n5SsNuJjC7s0sgkqPZBWs0ywLtk71MtP?usp=sharing" TargetMode="External"/><Relationship Id="rId33" Type="http://schemas.openxmlformats.org/officeDocument/2006/relationships/hyperlink" Target="https://drive.google.com/drive/folders/1oh7n9E0XDPe_BRxHUwzn895DnLiGBtMN?usp=sharing" TargetMode="External"/><Relationship Id="rId38" Type="http://schemas.openxmlformats.org/officeDocument/2006/relationships/printerSettings" Target="../printerSettings/printerSettings12.bin"/><Relationship Id="rId2" Type="http://schemas.openxmlformats.org/officeDocument/2006/relationships/hyperlink" Target="https://drive.google.com/drive/folders/1SpLWuhAxQ1N16F1-j0iH87uLAs2ELZUc?usp=sharing" TargetMode="External"/><Relationship Id="rId16" Type="http://schemas.openxmlformats.org/officeDocument/2006/relationships/hyperlink" Target="https://drive.google.com/drive/folders/1BQPsHbmal5QZtXHZ_XV2Lz8RFz_4o1rY?usp=sharing" TargetMode="External"/><Relationship Id="rId20" Type="http://schemas.openxmlformats.org/officeDocument/2006/relationships/hyperlink" Target="https://drive.google.com/drive/folders/1BgqrPvDL8kpR40kvna61bI1uID9w0Ccp?usp=sharing" TargetMode="External"/><Relationship Id="rId29" Type="http://schemas.openxmlformats.org/officeDocument/2006/relationships/hyperlink" Target="https://drive.google.com/drive/folders/1UukwN77eKrnKAFHXCodBSe6d5_7Wqri0?usp=sharing" TargetMode="External"/><Relationship Id="rId1" Type="http://schemas.openxmlformats.org/officeDocument/2006/relationships/hyperlink" Target="https://drive.google.com/drive/folders/1HrT1MAPexzfcWKlTsklMB_0n7gL4eIcZ?usp=sharing" TargetMode="External"/><Relationship Id="rId6" Type="http://schemas.openxmlformats.org/officeDocument/2006/relationships/hyperlink" Target="https://drive.google.com/drive/folders/1CVmKJyMB7LSmKNA9puiRE4bDzUOQkqF4?usp=sharing" TargetMode="External"/><Relationship Id="rId11" Type="http://schemas.openxmlformats.org/officeDocument/2006/relationships/hyperlink" Target="https://drive.google.com/drive/folders/1QsUgCUk6u4BdfhdC0TaNBTAMx3w7bTvP?usp=sharing" TargetMode="External"/><Relationship Id="rId24" Type="http://schemas.openxmlformats.org/officeDocument/2006/relationships/hyperlink" Target="https://drive.google.com/drive/folders/1y3OkF2cHdpb_OMMz3Tiijlm25HY53wcy?usp=sharing" TargetMode="External"/><Relationship Id="rId32" Type="http://schemas.openxmlformats.org/officeDocument/2006/relationships/hyperlink" Target="https://drive.google.com/drive/folders/1P8afgVH2ZyggZoSB2IdZvwRh0Ocwsa5i?usp=sharing" TargetMode="External"/><Relationship Id="rId37" Type="http://schemas.openxmlformats.org/officeDocument/2006/relationships/hyperlink" Target="https://drive.google.com/drive/folders/13yw35kIhLFZROY3_1g-oU-3nj9A1u9ao?usp=sharing" TargetMode="External"/><Relationship Id="rId5" Type="http://schemas.openxmlformats.org/officeDocument/2006/relationships/hyperlink" Target="https://drive.google.com/drive/folders/1zGMZod6DW_06EjKP3B3gkNlGzSr1qPML?usp=sharing" TargetMode="External"/><Relationship Id="rId15" Type="http://schemas.openxmlformats.org/officeDocument/2006/relationships/hyperlink" Target="https://drive.google.com/drive/folders/1ztFw-8qqUVUX0MEJPIhVDGgobzqGqiaK?usp=sharing" TargetMode="External"/><Relationship Id="rId23" Type="http://schemas.openxmlformats.org/officeDocument/2006/relationships/hyperlink" Target="https://drive.google.com/drive/folders/1JFjjhns0M2x3ZBjPzl9nRkFVnmxCotx2?usp=sharing" TargetMode="External"/><Relationship Id="rId28" Type="http://schemas.openxmlformats.org/officeDocument/2006/relationships/hyperlink" Target="https://drive.google.com/drive/folders/1jvsrvr1iFdpXWmELPSqJ5_-MiB-waj8X?usp=sharing" TargetMode="External"/><Relationship Id="rId36" Type="http://schemas.openxmlformats.org/officeDocument/2006/relationships/hyperlink" Target="https://drive.google.com/drive/folders/170szwOanwMwKCG-wh-jn6wAt51jW_JD8?usp=sharing" TargetMode="External"/><Relationship Id="rId10" Type="http://schemas.openxmlformats.org/officeDocument/2006/relationships/hyperlink" Target="https://drive.google.com/drive/folders/1CiO02XCJKGnNDiz5eScDZpjQbLQOKWpt?usp=sharing" TargetMode="External"/><Relationship Id="rId19" Type="http://schemas.openxmlformats.org/officeDocument/2006/relationships/hyperlink" Target="https://drive.google.com/drive/folders/1R8ExPEBLSEdN7_Sn2Jn7dgjENF_uMrUP?usp=sharing" TargetMode="External"/><Relationship Id="rId31" Type="http://schemas.openxmlformats.org/officeDocument/2006/relationships/hyperlink" Target="https://drive.google.com/drive/folders/1taFeHrOVByAEkl667dYlTuCVBtBPYx_6?usp=sharing" TargetMode="External"/><Relationship Id="rId4" Type="http://schemas.openxmlformats.org/officeDocument/2006/relationships/hyperlink" Target="https://drive.google.com/drive/folders/1gWWVRc3KK1EqAEdIkge93-KT3ZSkR74c?usp=sharing" TargetMode="External"/><Relationship Id="rId9" Type="http://schemas.openxmlformats.org/officeDocument/2006/relationships/hyperlink" Target="https://drive.google.com/drive/folders/1_3_Z1eOm0bjWSl7iZamaCILh8YvGWdSb?usp=sharing" TargetMode="External"/><Relationship Id="rId14" Type="http://schemas.openxmlformats.org/officeDocument/2006/relationships/hyperlink" Target="https://drive.google.com/drive/folders/19Zg1R5VLGGt-hpQ_xdNom1dMwyuO-FQj?usp=sharing" TargetMode="External"/><Relationship Id="rId22" Type="http://schemas.openxmlformats.org/officeDocument/2006/relationships/hyperlink" Target="https://drive.google.com/drive/folders/1IGfSsO7PGA5s73yAe1U_Dbk3SFasOEuV?usp=sharing" TargetMode="External"/><Relationship Id="rId27" Type="http://schemas.openxmlformats.org/officeDocument/2006/relationships/hyperlink" Target="https://drive.google.com/drive/folders/1GnPhWU3bS8hGjfn9R8pF29RTQhJUxk8F?usp=sharing" TargetMode="External"/><Relationship Id="rId30" Type="http://schemas.openxmlformats.org/officeDocument/2006/relationships/hyperlink" Target="https://drive.google.com/drive/folders/1hCQ7UB3RjWmeBDnEAONfdEKQ--dM89H1?usp=sharing" TargetMode="External"/><Relationship Id="rId35" Type="http://schemas.openxmlformats.org/officeDocument/2006/relationships/hyperlink" Target="https://drive.google.com/drive/folders/1N_-EE9KICE7Ael8tVxw4Jggm1DPWvzfR?usp=sharing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odrughestvo54" TargetMode="External"/><Relationship Id="rId2" Type="http://schemas.openxmlformats.org/officeDocument/2006/relationships/hyperlink" Target="https://vk.com/id289429828" TargetMode="External"/><Relationship Id="rId1" Type="http://schemas.openxmlformats.org/officeDocument/2006/relationships/hyperlink" Target="https://www.timolod.ru/organization/molodezhnye-tsentry/sodruzhestvo/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vm.tiktok.com/ZSejvkST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14" t="s">
        <v>270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</row>
    <row r="2" spans="1:14" ht="38.25" customHeight="1" x14ac:dyDescent="0.25">
      <c r="A2" s="2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0"/>
    </row>
    <row r="3" spans="1:14" ht="19.5" customHeight="1" x14ac:dyDescent="0.25">
      <c r="A3" s="331" t="s">
        <v>206</v>
      </c>
      <c r="B3" s="332"/>
      <c r="C3" s="332"/>
      <c r="D3" s="332"/>
      <c r="E3" s="332"/>
      <c r="F3" s="91"/>
      <c r="G3" s="91"/>
      <c r="H3" s="91"/>
      <c r="I3" s="91"/>
      <c r="J3" s="91"/>
      <c r="K3" s="91"/>
      <c r="L3" s="317"/>
      <c r="M3" s="317"/>
      <c r="N3" s="318"/>
    </row>
    <row r="4" spans="1:14" ht="15.75" x14ac:dyDescent="0.25">
      <c r="A4" s="211" t="s">
        <v>75</v>
      </c>
      <c r="B4" s="330" t="s">
        <v>276</v>
      </c>
      <c r="C4" s="330"/>
      <c r="D4" s="330"/>
      <c r="E4" s="330"/>
      <c r="F4" s="91"/>
      <c r="G4" s="91"/>
      <c r="H4" s="91"/>
      <c r="I4" s="91"/>
      <c r="J4" s="91"/>
      <c r="K4" s="91"/>
      <c r="L4" s="91"/>
      <c r="M4" s="91"/>
      <c r="N4" s="210"/>
    </row>
    <row r="5" spans="1:14" ht="21.75" customHeight="1" x14ac:dyDescent="0.25">
      <c r="A5" s="335"/>
      <c r="B5" s="330"/>
      <c r="C5" s="330"/>
      <c r="D5" s="330"/>
      <c r="E5" s="330"/>
      <c r="F5" s="91"/>
      <c r="G5" s="91"/>
      <c r="H5" s="91"/>
      <c r="I5" s="91"/>
      <c r="J5" s="91"/>
      <c r="K5" s="91"/>
      <c r="L5" s="91"/>
      <c r="M5" s="91"/>
      <c r="N5" s="210"/>
    </row>
    <row r="6" spans="1:14" ht="30.75" customHeight="1" x14ac:dyDescent="0.25">
      <c r="A6" s="333" t="s">
        <v>277</v>
      </c>
      <c r="B6" s="334"/>
      <c r="C6" s="91"/>
      <c r="D6" s="336"/>
      <c r="E6" s="336"/>
      <c r="F6" s="91"/>
      <c r="G6" s="91"/>
      <c r="H6" s="91"/>
      <c r="I6" s="91"/>
      <c r="J6" s="91"/>
      <c r="K6" s="91"/>
      <c r="L6" s="91"/>
      <c r="M6" s="91"/>
      <c r="N6" s="210"/>
    </row>
    <row r="7" spans="1:14" ht="12.75" customHeight="1" x14ac:dyDescent="0.25">
      <c r="A7" s="337" t="s">
        <v>207</v>
      </c>
      <c r="B7" s="338"/>
      <c r="C7" s="91"/>
      <c r="D7" s="312" t="s">
        <v>208</v>
      </c>
      <c r="E7" s="312"/>
      <c r="F7" s="91"/>
      <c r="G7" s="91"/>
      <c r="H7" s="91"/>
      <c r="I7" s="91"/>
      <c r="J7" s="91"/>
      <c r="K7" s="91"/>
      <c r="L7" s="91"/>
      <c r="M7" s="91"/>
      <c r="N7" s="210"/>
    </row>
    <row r="8" spans="1:14" ht="12.75" customHeight="1" x14ac:dyDescent="0.25">
      <c r="A8" s="212"/>
      <c r="B8" s="313" t="s">
        <v>209</v>
      </c>
      <c r="C8" s="313"/>
      <c r="D8" s="313"/>
      <c r="E8" s="109"/>
      <c r="F8" s="91"/>
      <c r="G8" s="91"/>
      <c r="H8" s="91"/>
      <c r="I8" s="91"/>
      <c r="J8" s="91"/>
      <c r="K8" s="91"/>
      <c r="L8" s="91"/>
      <c r="M8" s="91"/>
      <c r="N8" s="210"/>
    </row>
    <row r="9" spans="1:14" ht="101.25" customHeight="1" x14ac:dyDescent="0.25">
      <c r="A9" s="209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10"/>
    </row>
    <row r="10" spans="1:14" ht="18.75" x14ac:dyDescent="0.3">
      <c r="A10" s="320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2"/>
    </row>
    <row r="11" spans="1:14" ht="18.75" customHeight="1" x14ac:dyDescent="0.3">
      <c r="A11" s="323" t="s">
        <v>278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5"/>
    </row>
    <row r="12" spans="1:14" x14ac:dyDescent="0.25">
      <c r="A12" s="326" t="s">
        <v>97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8"/>
    </row>
    <row r="13" spans="1:14" ht="18.75" x14ac:dyDescent="0.3">
      <c r="A13" s="209"/>
      <c r="B13" s="91"/>
      <c r="C13" s="91"/>
      <c r="D13" s="91"/>
      <c r="E13" s="213" t="s">
        <v>98</v>
      </c>
      <c r="F13" s="319">
        <v>2021</v>
      </c>
      <c r="G13" s="319"/>
      <c r="H13" s="329" t="s">
        <v>99</v>
      </c>
      <c r="I13" s="329"/>
      <c r="J13" s="329"/>
      <c r="K13" s="91"/>
      <c r="L13" s="91"/>
      <c r="M13" s="91"/>
      <c r="N13" s="210"/>
    </row>
    <row r="14" spans="1:14" x14ac:dyDescent="0.25">
      <c r="A14" s="209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10"/>
    </row>
    <row r="15" spans="1:14" x14ac:dyDescent="0.25">
      <c r="A15" s="209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10"/>
    </row>
    <row r="16" spans="1:14" x14ac:dyDescent="0.25">
      <c r="A16" s="20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10"/>
    </row>
    <row r="17" spans="1:14" x14ac:dyDescent="0.25">
      <c r="A17" s="20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10"/>
    </row>
    <row r="18" spans="1:14" x14ac:dyDescent="0.25">
      <c r="A18" s="209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10"/>
    </row>
    <row r="19" spans="1:14" x14ac:dyDescent="0.25">
      <c r="A19" s="209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10"/>
    </row>
    <row r="20" spans="1:14" x14ac:dyDescent="0.25">
      <c r="A20" s="209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10"/>
    </row>
    <row r="21" spans="1:14" x14ac:dyDescent="0.25">
      <c r="A21" s="209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10"/>
    </row>
    <row r="22" spans="1:14" x14ac:dyDescent="0.25">
      <c r="A22" s="20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10"/>
    </row>
    <row r="23" spans="1:14" ht="18.75" x14ac:dyDescent="0.25">
      <c r="A23" s="309" t="s">
        <v>195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</row>
    <row r="24" spans="1:14" x14ac:dyDescent="0.25">
      <c r="A24" s="20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10"/>
    </row>
    <row r="25" spans="1:14" x14ac:dyDescent="0.25">
      <c r="A25" s="209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10"/>
    </row>
    <row r="26" spans="1:14" x14ac:dyDescent="0.25">
      <c r="A26" s="20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10"/>
    </row>
    <row r="27" spans="1:14" x14ac:dyDescent="0.25">
      <c r="A27" s="209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10"/>
    </row>
    <row r="28" spans="1:14" x14ac:dyDescent="0.25">
      <c r="A28" s="20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10"/>
    </row>
    <row r="29" spans="1:14" x14ac:dyDescent="0.25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82" t="s">
        <v>246</v>
      </c>
      <c r="B1" s="382"/>
      <c r="C1" s="382"/>
      <c r="D1" s="382"/>
      <c r="E1" s="382"/>
      <c r="F1" s="382"/>
    </row>
    <row r="2" spans="1:6" ht="86.25" customHeight="1" x14ac:dyDescent="0.25">
      <c r="A2" s="27" t="s">
        <v>59</v>
      </c>
      <c r="B2" s="27" t="s">
        <v>120</v>
      </c>
      <c r="C2" s="27" t="s">
        <v>254</v>
      </c>
      <c r="D2" s="223" t="s">
        <v>266</v>
      </c>
      <c r="E2" s="146" t="s">
        <v>252</v>
      </c>
      <c r="F2" s="145" t="s">
        <v>267</v>
      </c>
    </row>
    <row r="3" spans="1:6" ht="18.75" x14ac:dyDescent="0.25">
      <c r="A3" s="133"/>
      <c r="B3" s="134" t="s">
        <v>225</v>
      </c>
      <c r="C3" s="133"/>
      <c r="D3" s="151"/>
      <c r="E3" s="151"/>
      <c r="F3" s="133"/>
    </row>
    <row r="4" spans="1:6" ht="18.75" x14ac:dyDescent="0.3">
      <c r="A4" s="135"/>
      <c r="B4" s="131" t="s">
        <v>58</v>
      </c>
      <c r="C4" s="132"/>
      <c r="D4" s="132"/>
      <c r="E4" s="132"/>
      <c r="F4" s="132"/>
    </row>
    <row r="5" spans="1:6" ht="18.75" x14ac:dyDescent="0.25">
      <c r="A5" s="97">
        <v>1</v>
      </c>
      <c r="B5" s="67"/>
      <c r="C5" s="67"/>
      <c r="D5" s="67"/>
      <c r="E5" s="67"/>
      <c r="F5" s="67"/>
    </row>
    <row r="6" spans="1:6" ht="18.75" x14ac:dyDescent="0.25">
      <c r="A6" s="97">
        <v>2</v>
      </c>
      <c r="B6" s="67"/>
      <c r="C6" s="67"/>
      <c r="D6" s="67"/>
      <c r="E6" s="67"/>
      <c r="F6" s="67"/>
    </row>
    <row r="7" spans="1:6" ht="18.75" x14ac:dyDescent="0.25">
      <c r="A7" s="97">
        <v>3</v>
      </c>
      <c r="B7" s="67"/>
      <c r="C7" s="67"/>
      <c r="D7" s="67"/>
      <c r="E7" s="67"/>
      <c r="F7" s="67"/>
    </row>
    <row r="8" spans="1:6" ht="18.75" x14ac:dyDescent="0.25">
      <c r="A8" s="97">
        <v>4</v>
      </c>
      <c r="B8" s="67"/>
      <c r="C8" s="67"/>
      <c r="D8" s="67"/>
      <c r="E8" s="67"/>
      <c r="F8" s="67"/>
    </row>
    <row r="9" spans="1:6" ht="18.75" x14ac:dyDescent="0.25">
      <c r="A9" s="97">
        <v>5</v>
      </c>
      <c r="B9" s="67"/>
      <c r="C9" s="67"/>
      <c r="D9" s="67"/>
      <c r="E9" s="67"/>
      <c r="F9" s="67"/>
    </row>
    <row r="10" spans="1:6" ht="23.25" customHeight="1" x14ac:dyDescent="0.3">
      <c r="A10" s="135"/>
      <c r="B10" s="131" t="s">
        <v>227</v>
      </c>
      <c r="C10" s="132"/>
      <c r="D10" s="132"/>
      <c r="E10" s="132"/>
      <c r="F10" s="132"/>
    </row>
    <row r="11" spans="1:6" ht="18.75" x14ac:dyDescent="0.25">
      <c r="A11" s="97">
        <v>1</v>
      </c>
      <c r="B11" s="56"/>
      <c r="C11" s="56"/>
      <c r="D11" s="56"/>
      <c r="E11" s="56"/>
      <c r="F11" s="56"/>
    </row>
    <row r="12" spans="1:6" ht="18.75" x14ac:dyDescent="0.25">
      <c r="A12" s="97">
        <v>2</v>
      </c>
      <c r="B12" s="56"/>
      <c r="C12" s="56"/>
      <c r="D12" s="56"/>
      <c r="E12" s="56"/>
      <c r="F12" s="56"/>
    </row>
    <row r="13" spans="1:6" ht="18.75" x14ac:dyDescent="0.25">
      <c r="A13" s="97">
        <v>3</v>
      </c>
      <c r="B13" s="56"/>
      <c r="C13" s="56"/>
      <c r="D13" s="56"/>
      <c r="E13" s="56"/>
      <c r="F13" s="56"/>
    </row>
    <row r="14" spans="1:6" ht="18.75" x14ac:dyDescent="0.25">
      <c r="A14" s="97">
        <v>4</v>
      </c>
      <c r="B14" s="56"/>
      <c r="C14" s="56"/>
      <c r="D14" s="56"/>
      <c r="E14" s="56"/>
      <c r="F14" s="56"/>
    </row>
    <row r="15" spans="1:6" ht="18.75" x14ac:dyDescent="0.25">
      <c r="A15" s="97">
        <v>5</v>
      </c>
      <c r="B15" s="56"/>
      <c r="C15" s="56"/>
      <c r="D15" s="56"/>
      <c r="E15" s="56"/>
      <c r="F15" s="56"/>
    </row>
    <row r="16" spans="1:6" ht="18.75" x14ac:dyDescent="0.3">
      <c r="A16" s="135"/>
      <c r="B16" s="131" t="s">
        <v>68</v>
      </c>
      <c r="C16" s="132"/>
      <c r="D16" s="132"/>
      <c r="E16" s="132"/>
      <c r="F16" s="132"/>
    </row>
    <row r="17" spans="1:6" ht="18.75" x14ac:dyDescent="0.25">
      <c r="A17" s="97">
        <v>1</v>
      </c>
      <c r="B17" s="56"/>
      <c r="C17" s="56"/>
      <c r="D17" s="56"/>
      <c r="E17" s="56"/>
      <c r="F17" s="56"/>
    </row>
    <row r="18" spans="1:6" ht="18.75" x14ac:dyDescent="0.25">
      <c r="A18" s="97">
        <v>2</v>
      </c>
      <c r="B18" s="56"/>
      <c r="C18" s="56"/>
      <c r="D18" s="56"/>
      <c r="E18" s="56"/>
      <c r="F18" s="56"/>
    </row>
    <row r="19" spans="1:6" ht="18.75" x14ac:dyDescent="0.25">
      <c r="A19" s="97">
        <v>3</v>
      </c>
      <c r="B19" s="56"/>
      <c r="C19" s="56"/>
      <c r="D19" s="56"/>
      <c r="E19" s="56"/>
      <c r="F19" s="56"/>
    </row>
    <row r="20" spans="1:6" ht="18.75" x14ac:dyDescent="0.25">
      <c r="A20" s="97">
        <v>4</v>
      </c>
      <c r="B20" s="56"/>
      <c r="C20" s="56"/>
      <c r="D20" s="56"/>
      <c r="E20" s="56"/>
      <c r="F20" s="56"/>
    </row>
    <row r="21" spans="1:6" ht="18.75" x14ac:dyDescent="0.25">
      <c r="A21" s="97">
        <v>5</v>
      </c>
      <c r="B21" s="67"/>
      <c r="C21" s="67"/>
      <c r="D21" s="67"/>
      <c r="E21" s="67"/>
      <c r="F21" s="67"/>
    </row>
    <row r="22" spans="1:6" ht="37.5" x14ac:dyDescent="0.3">
      <c r="A22" s="135"/>
      <c r="B22" s="137" t="s">
        <v>186</v>
      </c>
      <c r="C22" s="132"/>
      <c r="D22" s="132"/>
      <c r="E22" s="132"/>
      <c r="F22" s="132"/>
    </row>
    <row r="23" spans="1:6" ht="18.75" x14ac:dyDescent="0.3">
      <c r="A23" s="150">
        <v>1</v>
      </c>
      <c r="B23" s="138"/>
      <c r="C23" s="136"/>
      <c r="D23" s="136"/>
      <c r="E23" s="136"/>
      <c r="F23" s="136"/>
    </row>
    <row r="24" spans="1:6" ht="18.75" x14ac:dyDescent="0.3">
      <c r="A24" s="150">
        <v>2</v>
      </c>
      <c r="B24" s="138"/>
      <c r="C24" s="136"/>
      <c r="D24" s="136"/>
      <c r="E24" s="136"/>
      <c r="F24" s="136"/>
    </row>
    <row r="25" spans="1:6" ht="18.75" x14ac:dyDescent="0.3">
      <c r="A25" s="150">
        <v>3</v>
      </c>
      <c r="B25" s="138"/>
      <c r="C25" s="136"/>
      <c r="D25" s="136"/>
      <c r="E25" s="136"/>
      <c r="F25" s="136"/>
    </row>
    <row r="26" spans="1:6" ht="18.75" x14ac:dyDescent="0.3">
      <c r="A26" s="150">
        <v>4</v>
      </c>
      <c r="B26" s="138"/>
      <c r="C26" s="136"/>
      <c r="D26" s="136"/>
      <c r="E26" s="136"/>
      <c r="F26" s="136"/>
    </row>
    <row r="27" spans="1:6" ht="18.75" x14ac:dyDescent="0.3">
      <c r="A27" s="150">
        <v>5</v>
      </c>
      <c r="B27" s="138"/>
      <c r="C27" s="136"/>
      <c r="D27" s="136"/>
      <c r="E27" s="136"/>
      <c r="F27" s="136"/>
    </row>
    <row r="28" spans="1:6" ht="18.75" x14ac:dyDescent="0.25">
      <c r="A28" s="151"/>
      <c r="B28" s="134" t="s">
        <v>224</v>
      </c>
      <c r="C28" s="187"/>
      <c r="D28" s="187"/>
      <c r="E28" s="187"/>
      <c r="F28" s="187"/>
    </row>
    <row r="29" spans="1:6" ht="18.75" x14ac:dyDescent="0.3">
      <c r="A29" s="135"/>
      <c r="B29" s="131" t="s">
        <v>228</v>
      </c>
      <c r="C29" s="186"/>
      <c r="D29" s="132"/>
      <c r="E29" s="132"/>
      <c r="F29" s="132"/>
    </row>
    <row r="30" spans="1:6" ht="18.75" x14ac:dyDescent="0.25">
      <c r="A30" s="97">
        <v>1</v>
      </c>
      <c r="B30" s="56"/>
      <c r="C30" s="56"/>
      <c r="D30" s="56"/>
      <c r="E30" s="56"/>
      <c r="F30" s="56"/>
    </row>
    <row r="31" spans="1:6" ht="18.75" x14ac:dyDescent="0.25">
      <c r="A31" s="97">
        <v>2</v>
      </c>
      <c r="B31" s="56"/>
      <c r="C31" s="56"/>
      <c r="D31" s="56"/>
      <c r="E31" s="56"/>
      <c r="F31" s="56"/>
    </row>
    <row r="32" spans="1:6" ht="18.75" x14ac:dyDescent="0.25">
      <c r="A32" s="97">
        <v>3</v>
      </c>
      <c r="B32" s="56"/>
      <c r="C32" s="56"/>
      <c r="D32" s="56"/>
      <c r="E32" s="56"/>
      <c r="F32" s="56"/>
    </row>
    <row r="33" spans="1:6" ht="18.75" x14ac:dyDescent="0.25">
      <c r="A33" s="97">
        <v>4</v>
      </c>
      <c r="B33" s="56"/>
      <c r="C33" s="56"/>
      <c r="D33" s="56"/>
      <c r="E33" s="56"/>
      <c r="F33" s="56"/>
    </row>
    <row r="34" spans="1:6" ht="18.75" x14ac:dyDescent="0.25">
      <c r="A34" s="97">
        <v>5</v>
      </c>
      <c r="B34" s="67"/>
      <c r="C34" s="148"/>
      <c r="D34" s="149"/>
      <c r="E34" s="149"/>
      <c r="F34" s="149"/>
    </row>
    <row r="35" spans="1:6" ht="18.75" x14ac:dyDescent="0.3">
      <c r="A35" s="152"/>
      <c r="B35" s="131" t="s">
        <v>227</v>
      </c>
      <c r="C35" s="132"/>
      <c r="D35" s="132"/>
      <c r="E35" s="132"/>
      <c r="F35" s="132"/>
    </row>
    <row r="36" spans="1:6" ht="18.75" customHeight="1" x14ac:dyDescent="0.25">
      <c r="A36" s="97">
        <v>1</v>
      </c>
      <c r="B36" s="56"/>
      <c r="C36" s="56"/>
      <c r="D36" s="56"/>
      <c r="E36" s="56"/>
      <c r="F36" s="56"/>
    </row>
    <row r="37" spans="1:6" ht="24" customHeight="1" x14ac:dyDescent="0.25">
      <c r="A37" s="97">
        <v>2</v>
      </c>
      <c r="B37" s="56"/>
      <c r="C37" s="56"/>
      <c r="D37" s="56"/>
      <c r="E37" s="56"/>
      <c r="F37" s="56"/>
    </row>
    <row r="38" spans="1:6" ht="21" customHeight="1" x14ac:dyDescent="0.25">
      <c r="A38" s="97">
        <v>3</v>
      </c>
      <c r="B38" s="56"/>
      <c r="C38" s="56"/>
      <c r="D38" s="56"/>
      <c r="E38" s="56"/>
      <c r="F38" s="56"/>
    </row>
    <row r="39" spans="1:6" ht="18.75" customHeight="1" x14ac:dyDescent="0.25">
      <c r="A39" s="97">
        <v>4</v>
      </c>
      <c r="B39" s="56"/>
      <c r="C39" s="56"/>
      <c r="D39" s="56"/>
      <c r="E39" s="56"/>
      <c r="F39" s="56"/>
    </row>
    <row r="40" spans="1:6" ht="19.5" customHeight="1" x14ac:dyDescent="0.25">
      <c r="A40" s="97">
        <v>5</v>
      </c>
      <c r="B40" s="56"/>
      <c r="C40" s="56"/>
      <c r="D40" s="56"/>
      <c r="E40" s="56"/>
      <c r="F40" s="56"/>
    </row>
    <row r="41" spans="1:6" ht="18.75" x14ac:dyDescent="0.25">
      <c r="A41" s="97">
        <v>6</v>
      </c>
      <c r="B41" s="56"/>
      <c r="C41" s="56"/>
      <c r="D41" s="56"/>
      <c r="E41" s="56"/>
      <c r="F41" s="56"/>
    </row>
    <row r="42" spans="1:6" ht="18" customHeight="1" x14ac:dyDescent="0.25">
      <c r="A42" s="97">
        <v>7</v>
      </c>
      <c r="B42" s="56"/>
      <c r="C42" s="56"/>
      <c r="D42" s="56"/>
      <c r="E42" s="56"/>
      <c r="F42" s="56"/>
    </row>
    <row r="43" spans="1:6" ht="20.25" customHeight="1" x14ac:dyDescent="0.25">
      <c r="A43" s="153">
        <v>8</v>
      </c>
      <c r="B43" s="56"/>
      <c r="C43" s="56"/>
      <c r="D43" s="56"/>
      <c r="E43" s="56"/>
      <c r="F43" s="56"/>
    </row>
    <row r="44" spans="1:6" ht="20.25" customHeight="1" x14ac:dyDescent="0.25">
      <c r="A44" s="153">
        <v>9</v>
      </c>
      <c r="B44" s="56"/>
      <c r="C44" s="56"/>
      <c r="D44" s="56"/>
      <c r="E44" s="56"/>
      <c r="F44" s="56"/>
    </row>
    <row r="45" spans="1:6" ht="21" customHeight="1" x14ac:dyDescent="0.25">
      <c r="A45" s="153">
        <v>10</v>
      </c>
      <c r="B45" s="56"/>
      <c r="C45" s="56"/>
      <c r="D45" s="56"/>
      <c r="E45" s="56"/>
      <c r="F45" s="56"/>
    </row>
    <row r="46" spans="1:6" ht="18.75" x14ac:dyDescent="0.3">
      <c r="A46" s="154"/>
      <c r="B46" s="131" t="s">
        <v>68</v>
      </c>
      <c r="C46" s="132"/>
      <c r="D46" s="132"/>
      <c r="E46" s="132"/>
      <c r="F46" s="132"/>
    </row>
    <row r="47" spans="1:6" ht="18.75" x14ac:dyDescent="0.25">
      <c r="A47" s="97">
        <v>1</v>
      </c>
      <c r="B47" s="56"/>
      <c r="C47" s="56"/>
      <c r="D47" s="56"/>
      <c r="E47" s="56"/>
      <c r="F47" s="56"/>
    </row>
    <row r="48" spans="1:6" ht="22.5" customHeight="1" x14ac:dyDescent="0.25">
      <c r="A48" s="97">
        <v>2</v>
      </c>
      <c r="B48" s="56"/>
      <c r="C48" s="56"/>
      <c r="D48" s="56"/>
      <c r="E48" s="56"/>
      <c r="F48" s="56"/>
    </row>
    <row r="49" spans="1:6" ht="17.25" customHeight="1" x14ac:dyDescent="0.25">
      <c r="A49" s="97">
        <v>3</v>
      </c>
      <c r="B49" s="56"/>
      <c r="C49" s="56"/>
      <c r="D49" s="56"/>
      <c r="E49" s="56"/>
      <c r="F49" s="56"/>
    </row>
    <row r="50" spans="1:6" ht="18.75" x14ac:dyDescent="0.25">
      <c r="A50" s="97">
        <v>4</v>
      </c>
      <c r="B50" s="56"/>
      <c r="C50" s="56"/>
      <c r="D50" s="56"/>
      <c r="E50" s="56"/>
      <c r="F50" s="56"/>
    </row>
    <row r="51" spans="1:6" ht="18.75" x14ac:dyDescent="0.25">
      <c r="A51" s="97">
        <v>5</v>
      </c>
      <c r="B51" s="56"/>
      <c r="C51" s="56"/>
      <c r="D51" s="56"/>
      <c r="E51" s="56"/>
      <c r="F51" s="56"/>
    </row>
    <row r="52" spans="1:6" ht="18.75" x14ac:dyDescent="0.25">
      <c r="A52" s="97">
        <v>6</v>
      </c>
      <c r="B52" s="56"/>
      <c r="C52" s="56"/>
      <c r="D52" s="56"/>
      <c r="E52" s="56"/>
      <c r="F52" s="56"/>
    </row>
    <row r="53" spans="1:6" ht="18.75" x14ac:dyDescent="0.25">
      <c r="A53" s="97">
        <v>7</v>
      </c>
      <c r="B53" s="56"/>
      <c r="C53" s="56"/>
      <c r="D53" s="56"/>
      <c r="E53" s="56"/>
      <c r="F53" s="56"/>
    </row>
    <row r="54" spans="1:6" ht="18.75" x14ac:dyDescent="0.25">
      <c r="A54" s="97">
        <v>8</v>
      </c>
      <c r="B54" s="56"/>
      <c r="C54" s="56"/>
      <c r="D54" s="56"/>
      <c r="E54" s="56"/>
      <c r="F54" s="56"/>
    </row>
    <row r="55" spans="1:6" ht="18.75" x14ac:dyDescent="0.25">
      <c r="A55" s="97">
        <v>9</v>
      </c>
      <c r="B55" s="56"/>
      <c r="C55" s="56"/>
      <c r="D55" s="56"/>
      <c r="E55" s="56"/>
      <c r="F55" s="56"/>
    </row>
    <row r="56" spans="1:6" ht="18.75" x14ac:dyDescent="0.25">
      <c r="A56" s="97">
        <v>10</v>
      </c>
      <c r="B56" s="56"/>
      <c r="C56" s="56"/>
      <c r="D56" s="56"/>
      <c r="E56" s="56"/>
      <c r="F56" s="56"/>
    </row>
    <row r="57" spans="1:6" ht="37.5" x14ac:dyDescent="0.3">
      <c r="A57" s="135"/>
      <c r="B57" s="137" t="s">
        <v>186</v>
      </c>
      <c r="C57" s="132"/>
      <c r="D57" s="132"/>
      <c r="E57" s="132"/>
      <c r="F57" s="132"/>
    </row>
    <row r="58" spans="1:6" ht="18.75" x14ac:dyDescent="0.25">
      <c r="A58" s="97">
        <v>1</v>
      </c>
      <c r="B58" s="67"/>
      <c r="C58" s="67"/>
      <c r="D58" s="67"/>
      <c r="E58" s="67"/>
      <c r="F58" s="67"/>
    </row>
    <row r="59" spans="1:6" ht="18.75" x14ac:dyDescent="0.25">
      <c r="A59" s="97">
        <v>2</v>
      </c>
      <c r="B59" s="67"/>
      <c r="C59" s="67"/>
      <c r="D59" s="67"/>
      <c r="E59" s="67"/>
      <c r="F59" s="67"/>
    </row>
    <row r="60" spans="1:6" ht="18.75" x14ac:dyDescent="0.25">
      <c r="A60" s="97">
        <v>3</v>
      </c>
      <c r="B60" s="67"/>
      <c r="C60" s="67"/>
      <c r="D60" s="67"/>
      <c r="E60" s="67"/>
      <c r="F60" s="67"/>
    </row>
    <row r="61" spans="1:6" ht="18.75" x14ac:dyDescent="0.25">
      <c r="A61" s="97">
        <v>4</v>
      </c>
      <c r="B61" s="67"/>
      <c r="C61" s="67"/>
      <c r="D61" s="67"/>
      <c r="E61" s="67"/>
      <c r="F61" s="67"/>
    </row>
    <row r="62" spans="1:6" ht="18.75" x14ac:dyDescent="0.25">
      <c r="A62" s="97">
        <v>5</v>
      </c>
      <c r="B62" s="67"/>
      <c r="C62" s="67"/>
      <c r="D62" s="67"/>
      <c r="E62" s="67"/>
      <c r="F62" s="67"/>
    </row>
    <row r="63" spans="1:6" ht="18.75" x14ac:dyDescent="0.25">
      <c r="A63" s="151"/>
      <c r="B63" s="134" t="s">
        <v>226</v>
      </c>
      <c r="C63" s="187"/>
      <c r="D63" s="187"/>
      <c r="E63" s="187"/>
      <c r="F63" s="187"/>
    </row>
    <row r="64" spans="1:6" ht="18.75" x14ac:dyDescent="0.3">
      <c r="A64" s="135"/>
      <c r="B64" s="131" t="s">
        <v>228</v>
      </c>
      <c r="C64" s="132"/>
      <c r="D64" s="132"/>
      <c r="E64" s="132"/>
      <c r="F64" s="132"/>
    </row>
    <row r="65" spans="1:6" ht="20.25" customHeight="1" x14ac:dyDescent="0.25">
      <c r="A65" s="97">
        <v>1</v>
      </c>
      <c r="B65" s="56"/>
      <c r="C65" s="56"/>
      <c r="D65" s="56"/>
      <c r="E65" s="56"/>
      <c r="F65" s="56"/>
    </row>
    <row r="66" spans="1:6" ht="20.25" customHeight="1" x14ac:dyDescent="0.25">
      <c r="A66" s="97">
        <v>2</v>
      </c>
      <c r="B66" s="56"/>
      <c r="C66" s="56"/>
      <c r="D66" s="56"/>
      <c r="E66" s="56"/>
      <c r="F66" s="56"/>
    </row>
    <row r="67" spans="1:6" ht="20.25" customHeight="1" x14ac:dyDescent="0.25">
      <c r="A67" s="97">
        <v>3</v>
      </c>
      <c r="B67" s="56"/>
      <c r="C67" s="56"/>
      <c r="D67" s="56"/>
      <c r="E67" s="56"/>
      <c r="F67" s="56"/>
    </row>
    <row r="68" spans="1:6" ht="18.75" x14ac:dyDescent="0.25">
      <c r="A68" s="97">
        <v>4</v>
      </c>
      <c r="B68" s="56"/>
      <c r="C68" s="56"/>
      <c r="D68" s="56"/>
      <c r="E68" s="56"/>
      <c r="F68" s="56"/>
    </row>
    <row r="69" spans="1:6" ht="18.75" x14ac:dyDescent="0.25">
      <c r="A69" s="97">
        <v>5</v>
      </c>
      <c r="B69" s="67"/>
      <c r="C69" s="67"/>
      <c r="D69" s="67"/>
      <c r="E69" s="67"/>
      <c r="F69" s="67"/>
    </row>
    <row r="70" spans="1:6" ht="18.75" x14ac:dyDescent="0.3">
      <c r="A70" s="135"/>
      <c r="B70" s="131" t="s">
        <v>227</v>
      </c>
      <c r="C70" s="132"/>
      <c r="D70" s="132"/>
      <c r="E70" s="132"/>
      <c r="F70" s="132"/>
    </row>
    <row r="71" spans="1:6" ht="18.75" x14ac:dyDescent="0.25">
      <c r="A71" s="97">
        <v>1</v>
      </c>
      <c r="B71" s="56"/>
      <c r="C71" s="56"/>
      <c r="D71" s="56"/>
      <c r="E71" s="56"/>
      <c r="F71" s="56"/>
    </row>
    <row r="72" spans="1:6" ht="18.75" x14ac:dyDescent="0.25">
      <c r="A72" s="97">
        <v>2</v>
      </c>
      <c r="B72" s="56"/>
      <c r="C72" s="56"/>
      <c r="D72" s="56"/>
      <c r="E72" s="56"/>
      <c r="F72" s="56"/>
    </row>
    <row r="73" spans="1:6" ht="18.75" x14ac:dyDescent="0.25">
      <c r="A73" s="97">
        <v>3</v>
      </c>
      <c r="B73" s="56"/>
      <c r="C73" s="56"/>
      <c r="D73" s="56"/>
      <c r="E73" s="56"/>
      <c r="F73" s="56"/>
    </row>
    <row r="74" spans="1:6" ht="18.75" x14ac:dyDescent="0.25">
      <c r="A74" s="97">
        <v>4</v>
      </c>
      <c r="B74" s="56"/>
      <c r="C74" s="56"/>
      <c r="D74" s="56"/>
      <c r="E74" s="56"/>
      <c r="F74" s="56"/>
    </row>
    <row r="75" spans="1:6" ht="18.75" x14ac:dyDescent="0.25">
      <c r="A75" s="97">
        <v>5</v>
      </c>
      <c r="B75" s="56"/>
      <c r="C75" s="56"/>
      <c r="D75" s="56"/>
      <c r="E75" s="56"/>
      <c r="F75" s="56"/>
    </row>
    <row r="76" spans="1:6" ht="18.75" x14ac:dyDescent="0.25">
      <c r="A76" s="97">
        <v>6</v>
      </c>
      <c r="B76" s="56"/>
      <c r="C76" s="56"/>
      <c r="D76" s="56"/>
      <c r="E76" s="56"/>
      <c r="F76" s="56"/>
    </row>
    <row r="77" spans="1:6" ht="19.5" customHeight="1" x14ac:dyDescent="0.25">
      <c r="A77" s="97">
        <v>7</v>
      </c>
      <c r="B77" s="56"/>
      <c r="C77" s="56"/>
      <c r="D77" s="56"/>
      <c r="E77" s="56"/>
      <c r="F77" s="56"/>
    </row>
    <row r="78" spans="1:6" ht="21.75" customHeight="1" x14ac:dyDescent="0.25">
      <c r="A78" s="97">
        <v>8</v>
      </c>
      <c r="B78" s="56"/>
      <c r="C78" s="56"/>
      <c r="D78" s="56"/>
      <c r="E78" s="56"/>
      <c r="F78" s="56"/>
    </row>
    <row r="79" spans="1:6" ht="21" customHeight="1" x14ac:dyDescent="0.25">
      <c r="A79" s="97">
        <v>9</v>
      </c>
      <c r="B79" s="56"/>
      <c r="C79" s="56"/>
      <c r="D79" s="56"/>
      <c r="E79" s="56"/>
      <c r="F79" s="56"/>
    </row>
    <row r="80" spans="1:6" ht="21.75" customHeight="1" x14ac:dyDescent="0.25">
      <c r="A80" s="97">
        <v>10</v>
      </c>
      <c r="B80" s="56"/>
      <c r="C80" s="56"/>
      <c r="D80" s="56"/>
      <c r="E80" s="56"/>
      <c r="F80" s="56"/>
    </row>
    <row r="81" spans="1:6" ht="22.5" customHeight="1" x14ac:dyDescent="0.25">
      <c r="A81" s="97">
        <v>11</v>
      </c>
      <c r="B81" s="56"/>
      <c r="C81" s="56"/>
      <c r="D81" s="56"/>
      <c r="E81" s="56"/>
      <c r="F81" s="56"/>
    </row>
    <row r="82" spans="1:6" ht="20.25" customHeight="1" x14ac:dyDescent="0.25">
      <c r="A82" s="97">
        <v>12</v>
      </c>
      <c r="B82" s="56"/>
      <c r="C82" s="56"/>
      <c r="D82" s="56"/>
      <c r="E82" s="56"/>
      <c r="F82" s="56"/>
    </row>
    <row r="83" spans="1:6" ht="18.75" x14ac:dyDescent="0.3">
      <c r="A83" s="135"/>
      <c r="B83" s="131" t="s">
        <v>68</v>
      </c>
      <c r="C83" s="132"/>
      <c r="D83" s="188"/>
      <c r="E83" s="188"/>
      <c r="F83" s="132"/>
    </row>
    <row r="84" spans="1:6" ht="18.75" x14ac:dyDescent="0.25">
      <c r="A84" s="150">
        <v>1</v>
      </c>
      <c r="B84" s="56"/>
      <c r="C84" s="56"/>
      <c r="D84" s="56"/>
      <c r="E84" s="56"/>
      <c r="F84" s="56"/>
    </row>
    <row r="85" spans="1:6" ht="18.75" customHeight="1" x14ac:dyDescent="0.25">
      <c r="A85" s="150">
        <v>2</v>
      </c>
      <c r="B85" s="56"/>
      <c r="C85" s="56"/>
      <c r="D85" s="56"/>
      <c r="E85" s="56"/>
      <c r="F85" s="56"/>
    </row>
    <row r="86" spans="1:6" ht="18.75" x14ac:dyDescent="0.25">
      <c r="A86" s="150">
        <v>3</v>
      </c>
      <c r="B86" s="56"/>
      <c r="C86" s="56"/>
      <c r="D86" s="56"/>
      <c r="E86" s="56"/>
      <c r="F86" s="56"/>
    </row>
    <row r="87" spans="1:6" ht="18.75" customHeight="1" x14ac:dyDescent="0.25">
      <c r="A87" s="150">
        <v>4</v>
      </c>
      <c r="B87" s="56"/>
      <c r="C87" s="56"/>
      <c r="D87" s="56"/>
      <c r="E87" s="56"/>
      <c r="F87" s="56"/>
    </row>
    <row r="88" spans="1:6" ht="18" customHeight="1" x14ac:dyDescent="0.25">
      <c r="A88" s="150">
        <v>5</v>
      </c>
      <c r="B88" s="56"/>
      <c r="C88" s="56"/>
      <c r="D88" s="56"/>
      <c r="E88" s="56"/>
      <c r="F88" s="56"/>
    </row>
    <row r="89" spans="1:6" ht="23.25" customHeight="1" x14ac:dyDescent="0.25">
      <c r="A89" s="150">
        <v>6</v>
      </c>
      <c r="B89" s="56"/>
      <c r="C89" s="56"/>
      <c r="D89" s="56"/>
      <c r="E89" s="56"/>
      <c r="F89" s="56"/>
    </row>
    <row r="90" spans="1:6" ht="19.5" customHeight="1" x14ac:dyDescent="0.25">
      <c r="A90" s="150">
        <v>7</v>
      </c>
      <c r="B90" s="56"/>
      <c r="C90" s="56"/>
      <c r="D90" s="56"/>
      <c r="E90" s="56"/>
      <c r="F90" s="56"/>
    </row>
    <row r="91" spans="1:6" ht="24.75" customHeight="1" x14ac:dyDescent="0.25">
      <c r="A91" s="185">
        <v>8</v>
      </c>
      <c r="B91" s="56"/>
      <c r="C91" s="56"/>
      <c r="D91" s="56"/>
      <c r="E91" s="56"/>
      <c r="F91" s="56"/>
    </row>
    <row r="92" spans="1:6" ht="21" customHeight="1" x14ac:dyDescent="0.25">
      <c r="A92" s="185">
        <v>9</v>
      </c>
      <c r="B92" s="56"/>
      <c r="C92" s="56"/>
      <c r="D92" s="56"/>
      <c r="E92" s="56"/>
      <c r="F92" s="56"/>
    </row>
    <row r="93" spans="1:6" ht="37.5" x14ac:dyDescent="0.3">
      <c r="A93" s="154"/>
      <c r="B93" s="137" t="s">
        <v>186</v>
      </c>
      <c r="C93" s="132"/>
      <c r="D93" s="132"/>
      <c r="E93" s="132"/>
      <c r="F93" s="132"/>
    </row>
    <row r="94" spans="1:6" ht="18.75" x14ac:dyDescent="0.3">
      <c r="A94" s="150">
        <v>1</v>
      </c>
      <c r="B94" s="57"/>
      <c r="C94" s="136"/>
      <c r="D94" s="136"/>
      <c r="E94" s="136"/>
      <c r="F94" s="136"/>
    </row>
    <row r="95" spans="1:6" ht="18.75" x14ac:dyDescent="0.3">
      <c r="A95" s="150">
        <v>2</v>
      </c>
      <c r="B95" s="57"/>
      <c r="C95" s="136"/>
      <c r="D95" s="136"/>
      <c r="E95" s="136"/>
      <c r="F95" s="136"/>
    </row>
    <row r="96" spans="1:6" ht="18.75" x14ac:dyDescent="0.3">
      <c r="A96" s="150">
        <v>3</v>
      </c>
      <c r="B96" s="57"/>
      <c r="C96" s="136"/>
      <c r="D96" s="136"/>
      <c r="E96" s="136"/>
      <c r="F96" s="136"/>
    </row>
    <row r="97" spans="1:6" ht="18.75" x14ac:dyDescent="0.3">
      <c r="A97" s="150">
        <v>4</v>
      </c>
      <c r="B97" s="57"/>
      <c r="C97" s="136"/>
      <c r="D97" s="136"/>
      <c r="E97" s="136"/>
      <c r="F97" s="136"/>
    </row>
    <row r="98" spans="1:6" ht="18.75" x14ac:dyDescent="0.3">
      <c r="A98" s="150">
        <v>5</v>
      </c>
      <c r="B98" s="57"/>
      <c r="C98" s="136"/>
      <c r="D98" s="136"/>
      <c r="E98" s="136"/>
      <c r="F98" s="136"/>
    </row>
    <row r="99" spans="1:6" ht="18.75" x14ac:dyDescent="0.25">
      <c r="A99" s="151"/>
      <c r="B99" s="134" t="s">
        <v>222</v>
      </c>
      <c r="C99" s="134"/>
      <c r="D99" s="134"/>
      <c r="E99" s="134"/>
      <c r="F99" s="134"/>
    </row>
    <row r="100" spans="1:6" ht="18.75" x14ac:dyDescent="0.3">
      <c r="A100" s="135"/>
      <c r="B100" s="131" t="s">
        <v>228</v>
      </c>
      <c r="C100" s="132"/>
      <c r="D100" s="132"/>
      <c r="E100" s="132"/>
      <c r="F100" s="132"/>
    </row>
    <row r="101" spans="1:6" ht="18.75" x14ac:dyDescent="0.25">
      <c r="A101" s="97">
        <v>1</v>
      </c>
      <c r="B101" s="67"/>
      <c r="C101" s="67"/>
      <c r="D101" s="67"/>
      <c r="E101" s="67"/>
      <c r="F101" s="67"/>
    </row>
    <row r="102" spans="1:6" ht="18.75" x14ac:dyDescent="0.25">
      <c r="A102" s="97">
        <v>2</v>
      </c>
      <c r="B102" s="67"/>
      <c r="C102" s="67"/>
      <c r="D102" s="67"/>
      <c r="E102" s="67"/>
      <c r="F102" s="67"/>
    </row>
    <row r="103" spans="1:6" ht="18.75" x14ac:dyDescent="0.25">
      <c r="A103" s="97">
        <v>3</v>
      </c>
      <c r="B103" s="67"/>
      <c r="C103" s="67"/>
      <c r="D103" s="67"/>
      <c r="E103" s="67"/>
      <c r="F103" s="67"/>
    </row>
    <row r="104" spans="1:6" ht="18.75" x14ac:dyDescent="0.25">
      <c r="A104" s="97">
        <v>4</v>
      </c>
      <c r="B104" s="67"/>
      <c r="C104" s="67"/>
      <c r="D104" s="67"/>
      <c r="E104" s="67"/>
      <c r="F104" s="67"/>
    </row>
    <row r="105" spans="1:6" ht="18.75" x14ac:dyDescent="0.25">
      <c r="A105" s="97">
        <v>5</v>
      </c>
      <c r="B105" s="67"/>
      <c r="C105" s="67"/>
      <c r="D105" s="67"/>
      <c r="E105" s="67"/>
      <c r="F105" s="67"/>
    </row>
    <row r="106" spans="1:6" ht="18.75" x14ac:dyDescent="0.3">
      <c r="A106" s="135"/>
      <c r="B106" s="131" t="s">
        <v>227</v>
      </c>
      <c r="C106" s="132"/>
      <c r="D106" s="132"/>
      <c r="E106" s="132"/>
      <c r="F106" s="132"/>
    </row>
    <row r="107" spans="1:6" ht="18.75" x14ac:dyDescent="0.25">
      <c r="A107" s="97">
        <v>1</v>
      </c>
      <c r="B107" s="56"/>
      <c r="C107" s="56"/>
      <c r="D107" s="56"/>
      <c r="E107" s="56"/>
      <c r="F107" s="56"/>
    </row>
    <row r="108" spans="1:6" ht="18.75" x14ac:dyDescent="0.25">
      <c r="A108" s="97">
        <v>2</v>
      </c>
      <c r="B108" s="56"/>
      <c r="C108" s="56"/>
      <c r="D108" s="56"/>
      <c r="E108" s="56"/>
      <c r="F108" s="56"/>
    </row>
    <row r="109" spans="1:6" ht="18.75" x14ac:dyDescent="0.25">
      <c r="A109" s="97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7">
        <v>4</v>
      </c>
      <c r="B110" s="56"/>
      <c r="C110" s="56"/>
      <c r="D110" s="56"/>
      <c r="E110" s="56"/>
      <c r="F110" s="56"/>
    </row>
    <row r="111" spans="1:6" ht="18.75" x14ac:dyDescent="0.25">
      <c r="A111" s="97">
        <v>5</v>
      </c>
      <c r="B111" s="56"/>
      <c r="C111" s="56"/>
      <c r="D111" s="56"/>
      <c r="E111" s="56"/>
      <c r="F111" s="56"/>
    </row>
    <row r="112" spans="1:6" ht="18.75" x14ac:dyDescent="0.25">
      <c r="A112" s="97">
        <v>6</v>
      </c>
      <c r="B112" s="56"/>
      <c r="C112" s="56"/>
      <c r="D112" s="56"/>
      <c r="E112" s="56"/>
      <c r="F112" s="56"/>
    </row>
    <row r="113" spans="1:6" ht="18.75" x14ac:dyDescent="0.25">
      <c r="A113" s="97">
        <v>7</v>
      </c>
      <c r="B113" s="56"/>
      <c r="C113" s="56"/>
      <c r="D113" s="56"/>
      <c r="E113" s="56"/>
      <c r="F113" s="56"/>
    </row>
    <row r="114" spans="1:6" ht="22.5" customHeight="1" x14ac:dyDescent="0.25">
      <c r="A114" s="97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7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7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7">
        <v>11</v>
      </c>
      <c r="B117" s="56"/>
      <c r="C117" s="56"/>
      <c r="D117" s="56"/>
      <c r="E117" s="56"/>
      <c r="F117" s="56"/>
    </row>
    <row r="118" spans="1:6" ht="24" customHeight="1" x14ac:dyDescent="0.25">
      <c r="A118" s="97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7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7">
        <v>14</v>
      </c>
      <c r="B120" s="56"/>
      <c r="C120" s="56"/>
      <c r="D120" s="56"/>
      <c r="E120" s="56"/>
      <c r="F120" s="56"/>
    </row>
    <row r="121" spans="1:6" ht="18.75" x14ac:dyDescent="0.25">
      <c r="A121" s="135"/>
      <c r="B121" s="130" t="s">
        <v>68</v>
      </c>
      <c r="C121" s="189"/>
      <c r="D121" s="189"/>
      <c r="E121" s="189"/>
      <c r="F121" s="189"/>
    </row>
    <row r="122" spans="1:6" ht="18.75" x14ac:dyDescent="0.25">
      <c r="A122" s="150">
        <v>1</v>
      </c>
      <c r="B122" s="56"/>
      <c r="C122" s="56"/>
      <c r="D122" s="56"/>
      <c r="E122" s="56"/>
      <c r="F122" s="56"/>
    </row>
    <row r="123" spans="1:6" ht="18.75" x14ac:dyDescent="0.25">
      <c r="A123" s="150">
        <v>2</v>
      </c>
      <c r="B123" s="56"/>
      <c r="C123" s="56"/>
      <c r="D123" s="56"/>
      <c r="E123" s="56"/>
      <c r="F123" s="56"/>
    </row>
    <row r="124" spans="1:6" ht="18.75" x14ac:dyDescent="0.25">
      <c r="A124" s="150">
        <v>3</v>
      </c>
      <c r="B124" s="56"/>
      <c r="C124" s="56"/>
      <c r="D124" s="56"/>
      <c r="E124" s="56"/>
      <c r="F124" s="56"/>
    </row>
    <row r="125" spans="1:6" ht="18.75" x14ac:dyDescent="0.25">
      <c r="A125" s="150">
        <v>4</v>
      </c>
      <c r="B125" s="56"/>
      <c r="C125" s="56"/>
      <c r="D125" s="56"/>
      <c r="E125" s="56"/>
      <c r="F125" s="56"/>
    </row>
    <row r="126" spans="1:6" ht="18.75" x14ac:dyDescent="0.3">
      <c r="A126" s="150">
        <v>5</v>
      </c>
      <c r="B126" s="57"/>
      <c r="C126" s="136"/>
      <c r="D126" s="136"/>
      <c r="E126" s="136"/>
      <c r="F126" s="136"/>
    </row>
    <row r="127" spans="1:6" ht="37.5" x14ac:dyDescent="0.3">
      <c r="A127" s="135"/>
      <c r="B127" s="137" t="s">
        <v>186</v>
      </c>
      <c r="C127" s="132"/>
      <c r="D127" s="132"/>
      <c r="E127" s="132"/>
      <c r="F127" s="132"/>
    </row>
    <row r="128" spans="1:6" ht="18.75" x14ac:dyDescent="0.3">
      <c r="A128" s="150">
        <v>1</v>
      </c>
      <c r="B128" s="57"/>
      <c r="C128" s="136"/>
      <c r="D128" s="136"/>
      <c r="E128" s="136"/>
      <c r="F128" s="136"/>
    </row>
    <row r="129" spans="1:6" ht="18.75" x14ac:dyDescent="0.3">
      <c r="A129" s="150">
        <v>2</v>
      </c>
      <c r="B129" s="57"/>
      <c r="C129" s="136"/>
      <c r="D129" s="136"/>
      <c r="E129" s="136"/>
      <c r="F129" s="136"/>
    </row>
    <row r="130" spans="1:6" ht="18.75" x14ac:dyDescent="0.3">
      <c r="A130" s="150">
        <v>3</v>
      </c>
      <c r="B130" s="57"/>
      <c r="C130" s="136"/>
      <c r="D130" s="136"/>
      <c r="E130" s="136"/>
      <c r="F130" s="136"/>
    </row>
    <row r="131" spans="1:6" ht="18.75" x14ac:dyDescent="0.3">
      <c r="A131" s="150">
        <v>4</v>
      </c>
      <c r="B131" s="57"/>
      <c r="C131" s="136"/>
      <c r="D131" s="136"/>
      <c r="E131" s="136"/>
      <c r="F131" s="136"/>
    </row>
    <row r="132" spans="1:6" ht="18.75" x14ac:dyDescent="0.3">
      <c r="A132" s="150">
        <v>5</v>
      </c>
      <c r="B132" s="57"/>
      <c r="C132" s="136"/>
      <c r="D132" s="136"/>
      <c r="E132" s="136"/>
      <c r="F132" s="136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5" zoomScaleNormal="100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3" t="s">
        <v>132</v>
      </c>
      <c r="B1" s="383"/>
      <c r="C1" s="383"/>
      <c r="D1" s="383"/>
      <c r="E1" s="383"/>
    </row>
    <row r="2" spans="1:5" ht="94.5" customHeight="1" x14ac:dyDescent="0.25">
      <c r="A2" s="160" t="s">
        <v>133</v>
      </c>
      <c r="B2" s="160" t="s">
        <v>134</v>
      </c>
      <c r="C2" s="160" t="s">
        <v>135</v>
      </c>
      <c r="D2" s="160" t="s">
        <v>136</v>
      </c>
      <c r="E2" s="160" t="s">
        <v>137</v>
      </c>
    </row>
    <row r="3" spans="1:5" ht="56.25" x14ac:dyDescent="0.3">
      <c r="A3" s="64" t="s">
        <v>138</v>
      </c>
      <c r="B3" s="54">
        <v>1</v>
      </c>
      <c r="C3" s="101">
        <v>1</v>
      </c>
      <c r="D3" s="101">
        <v>0</v>
      </c>
      <c r="E3" s="101">
        <v>0</v>
      </c>
    </row>
    <row r="4" spans="1:5" ht="75" x14ac:dyDescent="0.3">
      <c r="A4" s="64" t="s">
        <v>139</v>
      </c>
      <c r="B4" s="54">
        <v>20</v>
      </c>
      <c r="C4" s="101">
        <v>0</v>
      </c>
      <c r="D4" s="101">
        <v>20</v>
      </c>
      <c r="E4" s="101">
        <v>0</v>
      </c>
    </row>
    <row r="5" spans="1:5" ht="112.5" x14ac:dyDescent="0.3">
      <c r="A5" s="64" t="s">
        <v>210</v>
      </c>
      <c r="B5" s="110">
        <v>80</v>
      </c>
      <c r="C5" s="110">
        <f>C6+C7+C8+C9</f>
        <v>0</v>
      </c>
      <c r="D5" s="110">
        <f>D6+D7+D8+D9</f>
        <v>0</v>
      </c>
      <c r="E5" s="110">
        <v>80</v>
      </c>
    </row>
    <row r="6" spans="1:5" ht="24" customHeight="1" x14ac:dyDescent="0.3">
      <c r="A6" s="64" t="s">
        <v>247</v>
      </c>
      <c r="B6" s="54">
        <v>0</v>
      </c>
      <c r="C6" s="101">
        <v>0</v>
      </c>
      <c r="D6" s="101">
        <v>0</v>
      </c>
      <c r="E6" s="101">
        <v>0</v>
      </c>
    </row>
    <row r="7" spans="1:5" ht="37.5" x14ac:dyDescent="0.3">
      <c r="A7" s="64" t="s">
        <v>140</v>
      </c>
      <c r="B7" s="54">
        <v>80</v>
      </c>
      <c r="C7" s="101">
        <v>0</v>
      </c>
      <c r="D7" s="101">
        <v>0</v>
      </c>
      <c r="E7" s="101">
        <v>80</v>
      </c>
    </row>
    <row r="8" spans="1:5" ht="56.25" x14ac:dyDescent="0.3">
      <c r="A8" s="64" t="s">
        <v>141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4" t="s">
        <v>142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5" t="s">
        <v>87</v>
      </c>
      <c r="B10" s="99">
        <v>101</v>
      </c>
      <c r="C10" s="99">
        <f>C9+C8+C7+C6+C5+C4+C3</f>
        <v>1</v>
      </c>
      <c r="D10" s="99">
        <f>D9+D8+D7+D6+D5+D4+D3</f>
        <v>20</v>
      </c>
      <c r="E10" s="99">
        <v>80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topLeftCell="A67" zoomScale="90" zoomScaleNormal="100" zoomScaleSheetLayoutView="90" workbookViewId="0">
      <selection activeCell="A65" sqref="A65:E69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82" t="s">
        <v>143</v>
      </c>
      <c r="B1" s="384"/>
      <c r="C1" s="384"/>
      <c r="D1" s="384"/>
      <c r="E1" s="384"/>
    </row>
    <row r="2" spans="1:5" ht="90.75" customHeight="1" x14ac:dyDescent="0.25">
      <c r="A2" s="27" t="s">
        <v>89</v>
      </c>
      <c r="B2" s="27" t="s">
        <v>251</v>
      </c>
      <c r="C2" s="221" t="s">
        <v>253</v>
      </c>
      <c r="D2" s="27" t="s">
        <v>268</v>
      </c>
      <c r="E2" s="27" t="s">
        <v>144</v>
      </c>
    </row>
    <row r="3" spans="1:5" ht="18.75" x14ac:dyDescent="0.25">
      <c r="A3" s="128" t="s">
        <v>211</v>
      </c>
      <c r="B3" s="129"/>
      <c r="C3" s="128"/>
      <c r="D3" s="128"/>
      <c r="E3" s="129"/>
    </row>
    <row r="4" spans="1:5" ht="75" x14ac:dyDescent="0.25">
      <c r="A4" s="227" t="s">
        <v>299</v>
      </c>
      <c r="B4" s="238">
        <v>44499</v>
      </c>
      <c r="C4" s="238" t="s">
        <v>300</v>
      </c>
      <c r="D4" s="239"/>
      <c r="E4" s="240" t="s">
        <v>301</v>
      </c>
    </row>
    <row r="5" spans="1:5" ht="18.75" x14ac:dyDescent="0.25">
      <c r="A5" s="128" t="s">
        <v>117</v>
      </c>
      <c r="B5" s="139"/>
      <c r="C5" s="128"/>
      <c r="D5" s="128"/>
      <c r="E5" s="129"/>
    </row>
    <row r="6" spans="1:5" ht="96.75" customHeight="1" x14ac:dyDescent="0.25">
      <c r="A6" s="60" t="s">
        <v>302</v>
      </c>
      <c r="B6" s="241" t="s">
        <v>303</v>
      </c>
      <c r="C6" s="60" t="s">
        <v>304</v>
      </c>
      <c r="D6" s="262" t="s">
        <v>305</v>
      </c>
      <c r="E6" s="227" t="s">
        <v>306</v>
      </c>
    </row>
    <row r="7" spans="1:5" ht="114.75" customHeight="1" x14ac:dyDescent="0.25">
      <c r="A7" s="227" t="s">
        <v>307</v>
      </c>
      <c r="B7" s="238">
        <v>44493</v>
      </c>
      <c r="C7" s="227" t="s">
        <v>308</v>
      </c>
      <c r="D7" s="262" t="s">
        <v>309</v>
      </c>
      <c r="E7" s="60" t="s">
        <v>310</v>
      </c>
    </row>
    <row r="8" spans="1:5" ht="19.5" customHeight="1" x14ac:dyDescent="0.25">
      <c r="A8" s="220" t="s">
        <v>225</v>
      </c>
      <c r="B8" s="263"/>
      <c r="C8" s="220"/>
      <c r="D8" s="220"/>
      <c r="E8" s="220"/>
    </row>
    <row r="9" spans="1:5" ht="99.75" customHeight="1" x14ac:dyDescent="0.25">
      <c r="A9" s="242" t="s">
        <v>311</v>
      </c>
      <c r="B9" s="238">
        <v>44304</v>
      </c>
      <c r="C9" s="227" t="s">
        <v>312</v>
      </c>
      <c r="D9" s="264" t="s">
        <v>313</v>
      </c>
      <c r="E9" s="243" t="s">
        <v>314</v>
      </c>
    </row>
    <row r="10" spans="1:5" ht="56.25" x14ac:dyDescent="0.25">
      <c r="A10" s="242" t="s">
        <v>315</v>
      </c>
      <c r="B10" s="238">
        <v>44310</v>
      </c>
      <c r="C10" s="227" t="s">
        <v>316</v>
      </c>
      <c r="D10" s="227"/>
      <c r="E10" s="227" t="s">
        <v>317</v>
      </c>
    </row>
    <row r="11" spans="1:5" ht="18.75" x14ac:dyDescent="0.25">
      <c r="A11" s="128" t="s">
        <v>223</v>
      </c>
      <c r="B11" s="139"/>
      <c r="C11" s="128"/>
      <c r="D11" s="128"/>
      <c r="E11" s="129"/>
    </row>
    <row r="12" spans="1:5" ht="123.75" customHeight="1" x14ac:dyDescent="0.25">
      <c r="A12" s="227" t="s">
        <v>318</v>
      </c>
      <c r="B12" s="244" t="s">
        <v>319</v>
      </c>
      <c r="C12" s="227" t="s">
        <v>320</v>
      </c>
      <c r="D12" s="265" t="s">
        <v>321</v>
      </c>
      <c r="E12" s="98" t="s">
        <v>322</v>
      </c>
    </row>
    <row r="13" spans="1:5" ht="98.25" customHeight="1" x14ac:dyDescent="0.3">
      <c r="A13" s="227" t="s">
        <v>323</v>
      </c>
      <c r="B13" s="244">
        <v>44213</v>
      </c>
      <c r="C13" s="227" t="s">
        <v>324</v>
      </c>
      <c r="D13" s="266" t="s">
        <v>325</v>
      </c>
      <c r="E13" s="245" t="s">
        <v>326</v>
      </c>
    </row>
    <row r="14" spans="1:5" ht="93.75" customHeight="1" x14ac:dyDescent="0.25">
      <c r="A14" s="227" t="s">
        <v>327</v>
      </c>
      <c r="B14" s="238" t="s">
        <v>328</v>
      </c>
      <c r="C14" s="246" t="s">
        <v>329</v>
      </c>
      <c r="D14" s="267" t="s">
        <v>330</v>
      </c>
      <c r="E14" s="227" t="s">
        <v>331</v>
      </c>
    </row>
    <row r="15" spans="1:5" ht="93.75" x14ac:dyDescent="0.25">
      <c r="A15" s="227" t="s">
        <v>332</v>
      </c>
      <c r="B15" s="238" t="s">
        <v>333</v>
      </c>
      <c r="C15" s="227" t="s">
        <v>324</v>
      </c>
      <c r="D15" s="262" t="s">
        <v>334</v>
      </c>
      <c r="E15" s="245" t="s">
        <v>335</v>
      </c>
    </row>
    <row r="16" spans="1:5" ht="93.75" x14ac:dyDescent="0.25">
      <c r="A16" s="227" t="s">
        <v>336</v>
      </c>
      <c r="B16" s="227" t="s">
        <v>337</v>
      </c>
      <c r="C16" s="227" t="s">
        <v>338</v>
      </c>
      <c r="D16" s="262" t="s">
        <v>339</v>
      </c>
      <c r="E16" s="245" t="s">
        <v>340</v>
      </c>
    </row>
    <row r="17" spans="1:5" ht="97.5" customHeight="1" x14ac:dyDescent="0.25">
      <c r="A17" s="227" t="s">
        <v>341</v>
      </c>
      <c r="B17" s="238">
        <v>44258</v>
      </c>
      <c r="C17" s="227" t="s">
        <v>342</v>
      </c>
      <c r="D17" s="262" t="s">
        <v>343</v>
      </c>
      <c r="E17" s="227" t="s">
        <v>344</v>
      </c>
    </row>
    <row r="18" spans="1:5" ht="95.25" customHeight="1" x14ac:dyDescent="0.25">
      <c r="A18" s="227" t="s">
        <v>345</v>
      </c>
      <c r="B18" s="238">
        <v>44261</v>
      </c>
      <c r="C18" s="227" t="s">
        <v>324</v>
      </c>
      <c r="D18" s="262" t="s">
        <v>346</v>
      </c>
      <c r="E18" s="227" t="s">
        <v>347</v>
      </c>
    </row>
    <row r="19" spans="1:5" ht="93.75" x14ac:dyDescent="0.25">
      <c r="A19" s="227" t="s">
        <v>348</v>
      </c>
      <c r="B19" s="238" t="s">
        <v>349</v>
      </c>
      <c r="C19" s="227" t="s">
        <v>338</v>
      </c>
      <c r="D19" s="262" t="s">
        <v>350</v>
      </c>
      <c r="E19" s="227" t="s">
        <v>351</v>
      </c>
    </row>
    <row r="20" spans="1:5" ht="93.75" x14ac:dyDescent="0.25">
      <c r="A20" s="227" t="s">
        <v>352</v>
      </c>
      <c r="B20" s="238" t="s">
        <v>353</v>
      </c>
      <c r="C20" s="227" t="s">
        <v>338</v>
      </c>
      <c r="D20" s="262" t="s">
        <v>354</v>
      </c>
      <c r="E20" s="227" t="s">
        <v>355</v>
      </c>
    </row>
    <row r="21" spans="1:5" ht="97.5" customHeight="1" x14ac:dyDescent="0.25">
      <c r="A21" s="227" t="s">
        <v>356</v>
      </c>
      <c r="B21" s="238">
        <v>44310</v>
      </c>
      <c r="C21" s="227" t="s">
        <v>357</v>
      </c>
      <c r="D21" s="262" t="s">
        <v>358</v>
      </c>
      <c r="E21" s="245" t="s">
        <v>317</v>
      </c>
    </row>
    <row r="22" spans="1:5" ht="95.25" customHeight="1" x14ac:dyDescent="0.25">
      <c r="A22" s="227" t="s">
        <v>359</v>
      </c>
      <c r="B22" s="238">
        <v>44317</v>
      </c>
      <c r="C22" s="227" t="s">
        <v>360</v>
      </c>
      <c r="D22" s="268" t="s">
        <v>361</v>
      </c>
      <c r="E22" s="242" t="s">
        <v>347</v>
      </c>
    </row>
    <row r="23" spans="1:5" ht="78.75" customHeight="1" x14ac:dyDescent="0.25">
      <c r="A23" s="227" t="s">
        <v>362</v>
      </c>
      <c r="B23" s="238">
        <v>44320</v>
      </c>
      <c r="C23" s="247" t="s">
        <v>363</v>
      </c>
      <c r="D23" s="227"/>
      <c r="E23" s="227" t="s">
        <v>317</v>
      </c>
    </row>
    <row r="24" spans="1:5" ht="75.75" customHeight="1" x14ac:dyDescent="0.25">
      <c r="A24" s="227" t="s">
        <v>364</v>
      </c>
      <c r="B24" s="238">
        <v>44325</v>
      </c>
      <c r="C24" s="227" t="s">
        <v>365</v>
      </c>
      <c r="D24" s="227"/>
      <c r="E24" s="227" t="s">
        <v>317</v>
      </c>
    </row>
    <row r="25" spans="1:5" ht="57" customHeight="1" x14ac:dyDescent="0.25">
      <c r="A25" s="227" t="s">
        <v>366</v>
      </c>
      <c r="B25" s="227" t="s">
        <v>367</v>
      </c>
      <c r="C25" s="242" t="s">
        <v>368</v>
      </c>
      <c r="D25" s="227"/>
      <c r="E25" s="227" t="s">
        <v>317</v>
      </c>
    </row>
    <row r="26" spans="1:5" ht="115.5" customHeight="1" x14ac:dyDescent="0.25">
      <c r="A26" s="227" t="s">
        <v>369</v>
      </c>
      <c r="B26" s="238">
        <v>44332</v>
      </c>
      <c r="C26" s="227" t="s">
        <v>370</v>
      </c>
      <c r="D26" s="227"/>
      <c r="E26" s="227" t="s">
        <v>317</v>
      </c>
    </row>
    <row r="27" spans="1:5" ht="96.75" customHeight="1" x14ac:dyDescent="0.25">
      <c r="A27" s="227" t="s">
        <v>371</v>
      </c>
      <c r="B27" s="238">
        <v>44345</v>
      </c>
      <c r="C27" s="227" t="s">
        <v>372</v>
      </c>
      <c r="D27" s="262" t="s">
        <v>373</v>
      </c>
      <c r="E27" s="227" t="s">
        <v>374</v>
      </c>
    </row>
    <row r="28" spans="1:5" ht="123" customHeight="1" x14ac:dyDescent="0.25">
      <c r="A28" s="227" t="s">
        <v>375</v>
      </c>
      <c r="B28" s="238">
        <v>44345</v>
      </c>
      <c r="C28" s="227" t="s">
        <v>376</v>
      </c>
      <c r="D28" s="227"/>
      <c r="E28" s="227" t="s">
        <v>377</v>
      </c>
    </row>
    <row r="29" spans="1:5" ht="96.75" customHeight="1" x14ac:dyDescent="0.25">
      <c r="A29" s="60" t="s">
        <v>378</v>
      </c>
      <c r="B29" s="248" t="s">
        <v>379</v>
      </c>
      <c r="C29" s="249" t="s">
        <v>380</v>
      </c>
      <c r="D29" s="269" t="s">
        <v>381</v>
      </c>
      <c r="E29" s="249" t="s">
        <v>317</v>
      </c>
    </row>
    <row r="30" spans="1:5" ht="42" customHeight="1" x14ac:dyDescent="0.25">
      <c r="A30" s="227" t="s">
        <v>382</v>
      </c>
      <c r="B30" s="238">
        <v>44435</v>
      </c>
      <c r="C30" s="250" t="s">
        <v>383</v>
      </c>
      <c r="D30" s="227"/>
      <c r="E30" s="227" t="s">
        <v>317</v>
      </c>
    </row>
    <row r="31" spans="1:5" ht="101.25" customHeight="1" x14ac:dyDescent="0.25">
      <c r="A31" s="227" t="s">
        <v>384</v>
      </c>
      <c r="B31" s="238">
        <v>44445</v>
      </c>
      <c r="C31" s="250" t="s">
        <v>385</v>
      </c>
      <c r="D31" s="268" t="s">
        <v>386</v>
      </c>
      <c r="E31" s="242" t="s">
        <v>387</v>
      </c>
    </row>
    <row r="32" spans="1:5" ht="61.5" customHeight="1" x14ac:dyDescent="0.25">
      <c r="A32" s="227" t="s">
        <v>388</v>
      </c>
      <c r="B32" s="238">
        <v>44451</v>
      </c>
      <c r="C32" s="250" t="s">
        <v>389</v>
      </c>
      <c r="D32" s="242"/>
      <c r="E32" s="242" t="s">
        <v>377</v>
      </c>
    </row>
    <row r="33" spans="1:5" ht="123" customHeight="1" thickBot="1" x14ac:dyDescent="0.3">
      <c r="A33" s="227" t="s">
        <v>390</v>
      </c>
      <c r="B33" s="238">
        <v>44492</v>
      </c>
      <c r="C33" s="227" t="s">
        <v>308</v>
      </c>
      <c r="D33" s="262" t="s">
        <v>391</v>
      </c>
      <c r="E33" s="227" t="s">
        <v>392</v>
      </c>
    </row>
    <row r="34" spans="1:5" ht="95.25" customHeight="1" x14ac:dyDescent="0.25">
      <c r="A34" s="251" t="s">
        <v>393</v>
      </c>
      <c r="B34" s="252">
        <v>44493</v>
      </c>
      <c r="C34" s="253" t="s">
        <v>372</v>
      </c>
      <c r="D34" s="270" t="s">
        <v>394</v>
      </c>
      <c r="E34" s="254" t="s">
        <v>395</v>
      </c>
    </row>
    <row r="35" spans="1:5" ht="97.5" customHeight="1" x14ac:dyDescent="0.25">
      <c r="A35" s="227" t="s">
        <v>396</v>
      </c>
      <c r="B35" s="238" t="s">
        <v>367</v>
      </c>
      <c r="C35" s="227" t="s">
        <v>324</v>
      </c>
      <c r="D35" s="262" t="s">
        <v>397</v>
      </c>
      <c r="E35" s="245" t="s">
        <v>398</v>
      </c>
    </row>
    <row r="36" spans="1:5" ht="18.75" customHeight="1" x14ac:dyDescent="0.25">
      <c r="A36" s="128" t="s">
        <v>224</v>
      </c>
      <c r="B36" s="139"/>
      <c r="C36" s="128"/>
      <c r="D36" s="128"/>
      <c r="E36" s="129"/>
    </row>
    <row r="37" spans="1:5" ht="112.5" customHeight="1" x14ac:dyDescent="0.25">
      <c r="A37" s="255" t="s">
        <v>399</v>
      </c>
      <c r="B37" s="256">
        <v>44282</v>
      </c>
      <c r="C37" s="242" t="s">
        <v>400</v>
      </c>
      <c r="D37" s="268" t="s">
        <v>401</v>
      </c>
      <c r="E37" s="242" t="s">
        <v>402</v>
      </c>
    </row>
    <row r="38" spans="1:5" ht="56.25" customHeight="1" x14ac:dyDescent="0.25">
      <c r="A38" s="255" t="s">
        <v>403</v>
      </c>
      <c r="B38" s="256" t="s">
        <v>404</v>
      </c>
      <c r="C38" s="257" t="s">
        <v>405</v>
      </c>
      <c r="D38" s="242"/>
      <c r="E38" s="242" t="s">
        <v>377</v>
      </c>
    </row>
    <row r="39" spans="1:5" ht="55.5" customHeight="1" x14ac:dyDescent="0.25">
      <c r="A39" s="257" t="s">
        <v>311</v>
      </c>
      <c r="B39" s="256" t="s">
        <v>406</v>
      </c>
      <c r="C39" s="242" t="s">
        <v>407</v>
      </c>
      <c r="D39" s="242"/>
      <c r="E39" s="242" t="s">
        <v>377</v>
      </c>
    </row>
    <row r="40" spans="1:5" ht="58.5" customHeight="1" x14ac:dyDescent="0.25">
      <c r="A40" s="242" t="s">
        <v>408</v>
      </c>
      <c r="B40" s="238">
        <v>44450</v>
      </c>
      <c r="C40" s="227" t="s">
        <v>409</v>
      </c>
      <c r="D40" s="227"/>
      <c r="E40" s="227" t="s">
        <v>410</v>
      </c>
    </row>
    <row r="41" spans="1:5" ht="18.75" x14ac:dyDescent="0.25">
      <c r="A41" s="128" t="s">
        <v>221</v>
      </c>
      <c r="B41" s="139"/>
      <c r="C41" s="128"/>
      <c r="D41" s="128"/>
      <c r="E41" s="129"/>
    </row>
    <row r="42" spans="1:5" ht="102.75" customHeight="1" x14ac:dyDescent="0.25">
      <c r="A42" s="242" t="s">
        <v>411</v>
      </c>
      <c r="B42" s="256" t="s">
        <v>412</v>
      </c>
      <c r="C42" s="242" t="s">
        <v>413</v>
      </c>
      <c r="D42" s="268" t="s">
        <v>414</v>
      </c>
      <c r="E42" s="242" t="s">
        <v>326</v>
      </c>
    </row>
    <row r="43" spans="1:5" ht="115.5" customHeight="1" x14ac:dyDescent="0.25">
      <c r="A43" s="242" t="s">
        <v>415</v>
      </c>
      <c r="B43" s="256">
        <v>44227</v>
      </c>
      <c r="C43" s="242" t="s">
        <v>416</v>
      </c>
      <c r="D43" s="268" t="s">
        <v>417</v>
      </c>
      <c r="E43" s="242" t="s">
        <v>418</v>
      </c>
    </row>
    <row r="44" spans="1:5" ht="101.25" customHeight="1" x14ac:dyDescent="0.25">
      <c r="A44" s="242" t="s">
        <v>419</v>
      </c>
      <c r="B44" s="227" t="s">
        <v>420</v>
      </c>
      <c r="C44" s="258" t="s">
        <v>421</v>
      </c>
      <c r="D44" s="271" t="s">
        <v>422</v>
      </c>
      <c r="E44" s="259" t="s">
        <v>423</v>
      </c>
    </row>
    <row r="45" spans="1:5" ht="93.75" x14ac:dyDescent="0.25">
      <c r="A45" s="60" t="s">
        <v>424</v>
      </c>
      <c r="B45" s="227" t="s">
        <v>425</v>
      </c>
      <c r="C45" s="60" t="s">
        <v>416</v>
      </c>
      <c r="D45" s="272" t="s">
        <v>426</v>
      </c>
      <c r="E45" s="260" t="s">
        <v>427</v>
      </c>
    </row>
    <row r="46" spans="1:5" ht="18.75" x14ac:dyDescent="0.25">
      <c r="A46" s="128" t="s">
        <v>226</v>
      </c>
      <c r="B46" s="139"/>
      <c r="C46" s="128"/>
      <c r="D46" s="128"/>
      <c r="E46" s="129"/>
    </row>
    <row r="47" spans="1:5" ht="56.25" x14ac:dyDescent="0.25">
      <c r="A47" s="227" t="s">
        <v>428</v>
      </c>
      <c r="B47" s="238">
        <v>44241</v>
      </c>
      <c r="C47" s="242" t="s">
        <v>429</v>
      </c>
      <c r="D47" s="227"/>
      <c r="E47" s="227" t="s">
        <v>430</v>
      </c>
    </row>
    <row r="48" spans="1:5" ht="114" customHeight="1" x14ac:dyDescent="0.25">
      <c r="A48" s="227" t="s">
        <v>431</v>
      </c>
      <c r="B48" s="238" t="s">
        <v>432</v>
      </c>
      <c r="C48" s="242" t="s">
        <v>433</v>
      </c>
      <c r="D48" s="227"/>
      <c r="E48" s="227" t="s">
        <v>317</v>
      </c>
    </row>
    <row r="49" spans="1:5" ht="99.75" customHeight="1" x14ac:dyDescent="0.25">
      <c r="A49" s="227" t="s">
        <v>434</v>
      </c>
      <c r="B49" s="238" t="s">
        <v>435</v>
      </c>
      <c r="C49" s="227" t="s">
        <v>436</v>
      </c>
      <c r="D49" s="270" t="s">
        <v>437</v>
      </c>
      <c r="E49" s="60" t="s">
        <v>438</v>
      </c>
    </row>
    <row r="50" spans="1:5" ht="93.75" customHeight="1" x14ac:dyDescent="0.25">
      <c r="A50" s="227" t="s">
        <v>439</v>
      </c>
      <c r="B50" s="238">
        <v>44248</v>
      </c>
      <c r="C50" s="242" t="s">
        <v>436</v>
      </c>
      <c r="D50" s="262" t="s">
        <v>440</v>
      </c>
      <c r="E50" s="227" t="s">
        <v>441</v>
      </c>
    </row>
    <row r="51" spans="1:5" ht="58.5" customHeight="1" x14ac:dyDescent="0.25">
      <c r="A51" s="227" t="s">
        <v>442</v>
      </c>
      <c r="B51" s="238" t="s">
        <v>443</v>
      </c>
      <c r="C51" s="227" t="s">
        <v>444</v>
      </c>
      <c r="D51" s="242"/>
      <c r="E51" s="242" t="s">
        <v>445</v>
      </c>
    </row>
    <row r="52" spans="1:5" ht="99.75" customHeight="1" x14ac:dyDescent="0.25">
      <c r="A52" s="227" t="s">
        <v>446</v>
      </c>
      <c r="B52" s="238">
        <v>44275</v>
      </c>
      <c r="C52" s="227" t="s">
        <v>447</v>
      </c>
      <c r="D52" s="262" t="s">
        <v>448</v>
      </c>
      <c r="E52" s="227" t="s">
        <v>449</v>
      </c>
    </row>
    <row r="53" spans="1:5" ht="119.25" customHeight="1" x14ac:dyDescent="0.25">
      <c r="A53" s="227" t="s">
        <v>450</v>
      </c>
      <c r="B53" s="227" t="s">
        <v>451</v>
      </c>
      <c r="C53" s="227" t="s">
        <v>452</v>
      </c>
      <c r="D53" s="242"/>
      <c r="E53" s="242" t="s">
        <v>317</v>
      </c>
    </row>
    <row r="54" spans="1:5" ht="60.75" customHeight="1" x14ac:dyDescent="0.25">
      <c r="A54" s="227" t="s">
        <v>453</v>
      </c>
      <c r="B54" s="238">
        <v>44297</v>
      </c>
      <c r="C54" s="227" t="s">
        <v>454</v>
      </c>
      <c r="D54" s="268" t="s">
        <v>455</v>
      </c>
      <c r="E54" s="242" t="s">
        <v>456</v>
      </c>
    </row>
    <row r="55" spans="1:5" ht="66" customHeight="1" x14ac:dyDescent="0.25">
      <c r="A55" s="227" t="s">
        <v>457</v>
      </c>
      <c r="B55" s="227" t="s">
        <v>458</v>
      </c>
      <c r="C55" s="261" t="s">
        <v>459</v>
      </c>
      <c r="D55" s="227"/>
      <c r="E55" s="227" t="s">
        <v>460</v>
      </c>
    </row>
    <row r="56" spans="1:5" ht="98.25" customHeight="1" x14ac:dyDescent="0.25">
      <c r="A56" s="227" t="s">
        <v>461</v>
      </c>
      <c r="B56" s="238" t="s">
        <v>462</v>
      </c>
      <c r="C56" s="227" t="s">
        <v>463</v>
      </c>
      <c r="D56" s="262" t="s">
        <v>464</v>
      </c>
      <c r="E56" s="227" t="s">
        <v>465</v>
      </c>
    </row>
    <row r="57" spans="1:5" ht="82.5" customHeight="1" x14ac:dyDescent="0.25">
      <c r="A57" s="227" t="s">
        <v>466</v>
      </c>
      <c r="B57" s="238" t="s">
        <v>467</v>
      </c>
      <c r="C57" s="227" t="s">
        <v>468</v>
      </c>
      <c r="D57" s="262" t="s">
        <v>469</v>
      </c>
      <c r="E57" s="227" t="s">
        <v>470</v>
      </c>
    </row>
    <row r="58" spans="1:5" ht="96.75" customHeight="1" x14ac:dyDescent="0.25">
      <c r="A58" s="227" t="s">
        <v>471</v>
      </c>
      <c r="B58" s="238">
        <v>44348</v>
      </c>
      <c r="C58" s="227" t="s">
        <v>472</v>
      </c>
      <c r="D58" s="262" t="s">
        <v>473</v>
      </c>
      <c r="E58" s="227" t="s">
        <v>474</v>
      </c>
    </row>
    <row r="59" spans="1:5" ht="59.25" customHeight="1" x14ac:dyDescent="0.25">
      <c r="A59" s="227" t="s">
        <v>475</v>
      </c>
      <c r="B59" s="238">
        <v>44457</v>
      </c>
      <c r="C59" s="227" t="s">
        <v>476</v>
      </c>
      <c r="D59" s="227"/>
      <c r="E59" s="227" t="s">
        <v>377</v>
      </c>
    </row>
    <row r="60" spans="1:5" ht="95.25" customHeight="1" x14ac:dyDescent="0.25">
      <c r="A60" s="227" t="s">
        <v>477</v>
      </c>
      <c r="B60" s="238" t="s">
        <v>478</v>
      </c>
      <c r="C60" s="227" t="s">
        <v>479</v>
      </c>
      <c r="D60" s="262" t="s">
        <v>480</v>
      </c>
      <c r="E60" s="227" t="s">
        <v>481</v>
      </c>
    </row>
    <row r="61" spans="1:5" ht="62.25" customHeight="1" x14ac:dyDescent="0.25">
      <c r="A61" s="227" t="s">
        <v>482</v>
      </c>
      <c r="B61" s="238" t="s">
        <v>483</v>
      </c>
      <c r="C61" s="227" t="s">
        <v>484</v>
      </c>
      <c r="D61" s="262"/>
      <c r="E61" s="227" t="s">
        <v>317</v>
      </c>
    </row>
    <row r="62" spans="1:5" ht="84.75" customHeight="1" x14ac:dyDescent="0.25">
      <c r="A62" s="227" t="s">
        <v>485</v>
      </c>
      <c r="B62" s="238" t="s">
        <v>483</v>
      </c>
      <c r="C62" s="227" t="s">
        <v>484</v>
      </c>
      <c r="D62" s="262"/>
      <c r="E62" s="227" t="s">
        <v>317</v>
      </c>
    </row>
    <row r="63" spans="1:5" ht="78.75" customHeight="1" x14ac:dyDescent="0.25">
      <c r="A63" s="227" t="s">
        <v>486</v>
      </c>
      <c r="B63" s="238" t="s">
        <v>483</v>
      </c>
      <c r="C63" s="227" t="s">
        <v>484</v>
      </c>
      <c r="D63" s="262"/>
      <c r="E63" s="227" t="s">
        <v>317</v>
      </c>
    </row>
    <row r="64" spans="1:5" ht="18.75" x14ac:dyDescent="0.25">
      <c r="A64" s="128" t="s">
        <v>222</v>
      </c>
      <c r="B64" s="139"/>
      <c r="C64" s="128"/>
      <c r="D64" s="128"/>
      <c r="E64" s="129"/>
    </row>
    <row r="65" spans="1:5" ht="136.5" customHeight="1" x14ac:dyDescent="0.25">
      <c r="A65" s="227" t="s">
        <v>487</v>
      </c>
      <c r="B65" s="238" t="s">
        <v>488</v>
      </c>
      <c r="C65" s="227" t="s">
        <v>489</v>
      </c>
      <c r="D65" s="227"/>
      <c r="E65" s="227" t="s">
        <v>317</v>
      </c>
    </row>
    <row r="66" spans="1:5" ht="96" customHeight="1" x14ac:dyDescent="0.25">
      <c r="A66" s="227" t="s">
        <v>490</v>
      </c>
      <c r="B66" s="238" t="s">
        <v>491</v>
      </c>
      <c r="C66" s="227" t="s">
        <v>492</v>
      </c>
      <c r="D66" s="268" t="s">
        <v>493</v>
      </c>
      <c r="E66" s="242" t="s">
        <v>494</v>
      </c>
    </row>
    <row r="67" spans="1:5" ht="99" customHeight="1" x14ac:dyDescent="0.25">
      <c r="A67" s="227" t="s">
        <v>495</v>
      </c>
      <c r="B67" s="227" t="s">
        <v>496</v>
      </c>
      <c r="C67" s="227" t="s">
        <v>497</v>
      </c>
      <c r="D67" s="268" t="s">
        <v>498</v>
      </c>
      <c r="E67" s="242" t="s">
        <v>499</v>
      </c>
    </row>
    <row r="68" spans="1:5" ht="97.5" customHeight="1" x14ac:dyDescent="0.25">
      <c r="A68" s="60" t="s">
        <v>500</v>
      </c>
      <c r="B68" s="238" t="s">
        <v>501</v>
      </c>
      <c r="C68" s="257" t="s">
        <v>472</v>
      </c>
      <c r="D68" s="262" t="s">
        <v>502</v>
      </c>
      <c r="E68" s="227" t="s">
        <v>503</v>
      </c>
    </row>
    <row r="69" spans="1:5" ht="98.25" customHeight="1" x14ac:dyDescent="0.25">
      <c r="A69" s="118" t="s">
        <v>504</v>
      </c>
      <c r="B69" s="238">
        <v>44465</v>
      </c>
      <c r="C69" s="227" t="s">
        <v>320</v>
      </c>
      <c r="D69" s="262" t="s">
        <v>505</v>
      </c>
      <c r="E69" s="227" t="s">
        <v>506</v>
      </c>
    </row>
  </sheetData>
  <sheetProtection sort="0" autoFilter="0" pivotTables="0"/>
  <mergeCells count="1">
    <mergeCell ref="A1:E1"/>
  </mergeCells>
  <hyperlinks>
    <hyperlink ref="D6" r:id="rId1"/>
    <hyperlink ref="D7" r:id="rId2"/>
    <hyperlink ref="D9" r:id="rId3"/>
    <hyperlink ref="D12" r:id="rId4"/>
    <hyperlink ref="D13" r:id="rId5"/>
    <hyperlink ref="D14" r:id="rId6"/>
    <hyperlink ref="D15" r:id="rId7"/>
    <hyperlink ref="D16" r:id="rId8"/>
    <hyperlink ref="D17" r:id="rId9"/>
    <hyperlink ref="D18" r:id="rId10"/>
    <hyperlink ref="D19" r:id="rId11"/>
    <hyperlink ref="D20" r:id="rId12"/>
    <hyperlink ref="D21" r:id="rId13"/>
    <hyperlink ref="D22" r:id="rId14"/>
    <hyperlink ref="D27" r:id="rId15"/>
    <hyperlink ref="D29" r:id="rId16"/>
    <hyperlink ref="D31" r:id="rId17"/>
    <hyperlink ref="D33" r:id="rId18"/>
    <hyperlink ref="D34" r:id="rId19"/>
    <hyperlink ref="D35" r:id="rId20"/>
    <hyperlink ref="D37" r:id="rId21"/>
    <hyperlink ref="D42" r:id="rId22"/>
    <hyperlink ref="D43" r:id="rId23"/>
    <hyperlink ref="D44" r:id="rId24"/>
    <hyperlink ref="D45" r:id="rId25"/>
    <hyperlink ref="D49" r:id="rId26"/>
    <hyperlink ref="D50" r:id="rId27"/>
    <hyperlink ref="D52" r:id="rId28"/>
    <hyperlink ref="D54" r:id="rId29"/>
    <hyperlink ref="D56" r:id="rId30"/>
    <hyperlink ref="D57" r:id="rId31"/>
    <hyperlink ref="D58" r:id="rId32"/>
    <hyperlink ref="D60" r:id="rId33"/>
    <hyperlink ref="D66" r:id="rId34"/>
    <hyperlink ref="D67" r:id="rId35"/>
    <hyperlink ref="D68" r:id="rId36"/>
    <hyperlink ref="D69" r:id="rId37"/>
  </hyperlinks>
  <pageMargins left="0.7" right="0.7" top="0.75" bottom="0.75" header="0.3" footer="0.3"/>
  <pageSetup paperSize="9" orientation="landscape" r:id="rId3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4" zoomScaleNormal="100" zoomScaleSheetLayoutView="100" workbookViewId="0">
      <selection activeCell="F7" sqref="B7:F13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85" t="s">
        <v>155</v>
      </c>
      <c r="B1" s="385"/>
      <c r="C1" s="385"/>
      <c r="D1" s="225"/>
      <c r="E1" s="166"/>
      <c r="F1" s="166"/>
    </row>
    <row r="2" spans="1:6" ht="18.75" x14ac:dyDescent="0.25">
      <c r="A2" s="371" t="s">
        <v>156</v>
      </c>
      <c r="B2" s="371"/>
      <c r="C2" s="371"/>
      <c r="D2" s="222"/>
      <c r="E2" s="157"/>
      <c r="F2" s="157"/>
    </row>
    <row r="3" spans="1:6" ht="75.75" customHeight="1" x14ac:dyDescent="0.25">
      <c r="A3" s="160" t="s">
        <v>157</v>
      </c>
      <c r="B3" s="165" t="s">
        <v>229</v>
      </c>
      <c r="C3" s="163" t="s">
        <v>261</v>
      </c>
      <c r="D3" s="372" t="s">
        <v>260</v>
      </c>
      <c r="E3" s="373"/>
      <c r="F3" s="160" t="s">
        <v>262</v>
      </c>
    </row>
    <row r="4" spans="1:6" ht="22.5" customHeight="1" x14ac:dyDescent="0.25">
      <c r="A4" s="221"/>
      <c r="B4" s="224"/>
      <c r="C4" s="223"/>
      <c r="D4" s="221" t="s">
        <v>258</v>
      </c>
      <c r="E4" s="221" t="s">
        <v>259</v>
      </c>
      <c r="F4" s="221"/>
    </row>
    <row r="5" spans="1:6" ht="18.75" x14ac:dyDescent="0.3">
      <c r="A5" s="68" t="s">
        <v>158</v>
      </c>
      <c r="B5" s="71"/>
      <c r="C5" s="140"/>
      <c r="D5" s="72"/>
      <c r="E5" s="72"/>
      <c r="F5" s="72"/>
    </row>
    <row r="6" spans="1:6" ht="18.75" x14ac:dyDescent="0.25">
      <c r="A6" s="66" t="s">
        <v>159</v>
      </c>
      <c r="B6" s="98" t="s">
        <v>600</v>
      </c>
      <c r="C6" s="303">
        <v>0</v>
      </c>
      <c r="D6" s="304">
        <v>0</v>
      </c>
      <c r="E6" s="304">
        <v>0</v>
      </c>
      <c r="F6" s="304">
        <v>0</v>
      </c>
    </row>
    <row r="7" spans="1:6" ht="37.5" x14ac:dyDescent="0.25">
      <c r="A7" s="30" t="s">
        <v>160</v>
      </c>
      <c r="B7" s="305" t="s">
        <v>601</v>
      </c>
      <c r="C7" s="97">
        <v>0</v>
      </c>
      <c r="D7" s="98">
        <v>0</v>
      </c>
      <c r="E7" s="98">
        <v>0</v>
      </c>
      <c r="F7" s="98">
        <v>0</v>
      </c>
    </row>
    <row r="8" spans="1:6" ht="18.75" x14ac:dyDescent="0.25">
      <c r="A8" s="30" t="s">
        <v>256</v>
      </c>
      <c r="B8" s="305" t="s">
        <v>602</v>
      </c>
      <c r="C8" s="97">
        <v>721</v>
      </c>
      <c r="D8" s="98">
        <v>20</v>
      </c>
      <c r="E8" s="98">
        <v>100</v>
      </c>
      <c r="F8" s="98">
        <v>100</v>
      </c>
    </row>
    <row r="9" spans="1:6" ht="181.15" customHeight="1" x14ac:dyDescent="0.25">
      <c r="A9" s="30" t="s">
        <v>257</v>
      </c>
      <c r="B9" s="306" t="s">
        <v>603</v>
      </c>
      <c r="C9" s="169">
        <v>46345</v>
      </c>
      <c r="D9" s="98">
        <v>870</v>
      </c>
      <c r="E9" s="98">
        <v>834259</v>
      </c>
      <c r="F9" s="170">
        <v>15201</v>
      </c>
    </row>
    <row r="10" spans="1:6" ht="18.75" x14ac:dyDescent="0.25">
      <c r="A10" s="66" t="s">
        <v>161</v>
      </c>
      <c r="B10" s="98" t="s">
        <v>600</v>
      </c>
      <c r="C10" s="97">
        <v>0</v>
      </c>
      <c r="D10" s="98">
        <v>0</v>
      </c>
      <c r="E10" s="98">
        <v>0</v>
      </c>
      <c r="F10" s="98">
        <v>0</v>
      </c>
    </row>
    <row r="11" spans="1:6" ht="18.75" x14ac:dyDescent="0.25">
      <c r="A11" s="30" t="s">
        <v>162</v>
      </c>
      <c r="B11" s="305" t="s">
        <v>605</v>
      </c>
      <c r="C11" s="97">
        <v>145</v>
      </c>
      <c r="D11" s="98">
        <v>41</v>
      </c>
      <c r="E11" s="98">
        <v>313</v>
      </c>
      <c r="F11" s="98">
        <v>133</v>
      </c>
    </row>
    <row r="12" spans="1:6" ht="210" x14ac:dyDescent="0.25">
      <c r="A12" s="30" t="s">
        <v>163</v>
      </c>
      <c r="B12" s="307" t="s">
        <v>604</v>
      </c>
      <c r="C12" s="97">
        <v>31539</v>
      </c>
      <c r="D12" s="98">
        <v>12764</v>
      </c>
      <c r="E12" s="98">
        <v>158696</v>
      </c>
      <c r="F12" s="170">
        <v>3541</v>
      </c>
    </row>
    <row r="13" spans="1:6" ht="56.25" x14ac:dyDescent="0.25">
      <c r="A13" s="30" t="s">
        <v>255</v>
      </c>
      <c r="B13" s="308" t="s">
        <v>606</v>
      </c>
      <c r="C13" s="97">
        <v>5120</v>
      </c>
      <c r="D13" s="98">
        <v>312</v>
      </c>
      <c r="E13" s="296">
        <v>179500</v>
      </c>
      <c r="F13" s="170" t="s">
        <v>612</v>
      </c>
    </row>
    <row r="14" spans="1:6" ht="18.75" x14ac:dyDescent="0.25">
      <c r="A14" s="69" t="s">
        <v>188</v>
      </c>
      <c r="B14" s="98" t="s">
        <v>600</v>
      </c>
      <c r="C14" s="97">
        <v>0</v>
      </c>
      <c r="D14" s="98">
        <v>0</v>
      </c>
      <c r="E14" s="98">
        <v>0</v>
      </c>
      <c r="F14" s="98">
        <v>0</v>
      </c>
    </row>
    <row r="15" spans="1:6" ht="18.75" x14ac:dyDescent="0.25">
      <c r="A15" s="73" t="s">
        <v>164</v>
      </c>
      <c r="B15" s="98" t="s">
        <v>600</v>
      </c>
      <c r="C15" s="97">
        <v>0</v>
      </c>
      <c r="D15" s="98">
        <v>0</v>
      </c>
      <c r="E15" s="98">
        <v>0</v>
      </c>
      <c r="F15" s="98">
        <v>0</v>
      </c>
    </row>
    <row r="16" spans="1:6" ht="18.75" customHeight="1" x14ac:dyDescent="0.3">
      <c r="A16" s="47" t="s">
        <v>165</v>
      </c>
      <c r="B16" s="70" t="s">
        <v>169</v>
      </c>
      <c r="C16" s="141" t="s">
        <v>168</v>
      </c>
      <c r="D16" s="70"/>
      <c r="E16" s="70"/>
      <c r="F16" s="70"/>
    </row>
    <row r="17" spans="1:6" ht="18.75" x14ac:dyDescent="0.25">
      <c r="A17" s="30" t="s">
        <v>166</v>
      </c>
      <c r="B17" s="98" t="s">
        <v>600</v>
      </c>
      <c r="C17" s="97">
        <v>0</v>
      </c>
      <c r="D17" s="98"/>
      <c r="E17" s="98"/>
      <c r="F17" s="98"/>
    </row>
    <row r="18" spans="1:6" ht="18.75" x14ac:dyDescent="0.25">
      <c r="A18" s="30" t="s">
        <v>167</v>
      </c>
      <c r="B18" s="98" t="s">
        <v>600</v>
      </c>
      <c r="C18" s="97">
        <v>0</v>
      </c>
      <c r="D18" s="98"/>
      <c r="E18" s="98"/>
      <c r="F18" s="98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/>
    <hyperlink ref="B8" r:id="rId2"/>
    <hyperlink ref="B11" r:id="rId3"/>
    <hyperlink ref="B13" r:id="rId4"/>
  </hyperlinks>
  <pageMargins left="0.7" right="0.7" top="0.75" bottom="0.75" header="0.3" footer="0.3"/>
  <pageSetup paperSize="9"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71" t="s">
        <v>170</v>
      </c>
      <c r="B1" s="371"/>
    </row>
    <row r="2" spans="1:2" ht="18.75" x14ac:dyDescent="0.25">
      <c r="A2" s="160" t="s">
        <v>171</v>
      </c>
      <c r="B2" s="160" t="s">
        <v>178</v>
      </c>
    </row>
    <row r="3" spans="1:2" ht="73.5" customHeight="1" x14ac:dyDescent="0.25">
      <c r="A3" s="143" t="s">
        <v>172</v>
      </c>
      <c r="B3" s="147">
        <v>52</v>
      </c>
    </row>
    <row r="4" spans="1:2" ht="101.25" customHeight="1" x14ac:dyDescent="0.25">
      <c r="A4" s="143" t="s">
        <v>173</v>
      </c>
      <c r="B4" s="147">
        <v>180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3" sqref="C3:D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4" t="s">
        <v>174</v>
      </c>
      <c r="B1" s="144"/>
      <c r="C1" s="144"/>
      <c r="D1" s="144"/>
    </row>
    <row r="2" spans="1:4" ht="37.5" customHeight="1" x14ac:dyDescent="0.25">
      <c r="A2" s="160" t="s">
        <v>59</v>
      </c>
      <c r="B2" s="160" t="s">
        <v>175</v>
      </c>
      <c r="C2" s="160" t="s">
        <v>176</v>
      </c>
      <c r="D2" s="160" t="s">
        <v>177</v>
      </c>
    </row>
    <row r="3" spans="1:4" ht="44.25" customHeight="1" x14ac:dyDescent="0.25">
      <c r="A3" s="63">
        <v>1</v>
      </c>
      <c r="B3" s="30" t="s">
        <v>179</v>
      </c>
      <c r="C3" s="282" t="s">
        <v>607</v>
      </c>
      <c r="D3" s="21">
        <v>50</v>
      </c>
    </row>
    <row r="4" spans="1:4" ht="59.25" customHeight="1" x14ac:dyDescent="0.25">
      <c r="A4" s="63">
        <v>2</v>
      </c>
      <c r="B4" s="30" t="s">
        <v>180</v>
      </c>
      <c r="C4" s="282" t="s">
        <v>600</v>
      </c>
      <c r="D4" s="21">
        <v>0</v>
      </c>
    </row>
    <row r="5" spans="1:4" ht="49.5" customHeight="1" x14ac:dyDescent="0.25">
      <c r="A5" s="63">
        <v>3</v>
      </c>
      <c r="B5" s="30" t="s">
        <v>181</v>
      </c>
      <c r="C5" s="282" t="s">
        <v>608</v>
      </c>
      <c r="D5" s="21">
        <v>500</v>
      </c>
    </row>
    <row r="6" spans="1:4" ht="48.75" customHeight="1" x14ac:dyDescent="0.25">
      <c r="A6" s="63">
        <v>4</v>
      </c>
      <c r="B6" s="67" t="s">
        <v>164</v>
      </c>
      <c r="C6" s="282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topLeftCell="A4" zoomScaleNormal="100" zoomScaleSheetLayoutView="100" workbookViewId="0">
      <selection activeCell="C5" sqref="C5:E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85" t="s">
        <v>145</v>
      </c>
      <c r="B1" s="385"/>
      <c r="C1" s="385"/>
      <c r="D1" s="385"/>
      <c r="E1" s="385"/>
    </row>
    <row r="2" spans="1:5" ht="39" customHeight="1" x14ac:dyDescent="0.25">
      <c r="A2" s="156" t="s">
        <v>59</v>
      </c>
      <c r="B2" s="156" t="s">
        <v>146</v>
      </c>
      <c r="C2" s="156" t="s">
        <v>147</v>
      </c>
      <c r="D2" s="156" t="s">
        <v>148</v>
      </c>
      <c r="E2" s="156" t="s">
        <v>149</v>
      </c>
    </row>
    <row r="3" spans="1:5" ht="18.75" x14ac:dyDescent="0.25">
      <c r="A3" s="66">
        <v>1</v>
      </c>
      <c r="B3" s="66" t="s">
        <v>150</v>
      </c>
      <c r="C3" s="101">
        <v>0</v>
      </c>
      <c r="D3" s="101">
        <v>0</v>
      </c>
      <c r="E3" s="67"/>
    </row>
    <row r="4" spans="1:5" ht="18.75" x14ac:dyDescent="0.25">
      <c r="A4" s="30">
        <v>2</v>
      </c>
      <c r="B4" s="66" t="s">
        <v>151</v>
      </c>
      <c r="C4" s="101">
        <v>0</v>
      </c>
      <c r="D4" s="101">
        <v>0</v>
      </c>
      <c r="E4" s="67"/>
    </row>
    <row r="5" spans="1:5" ht="318.75" x14ac:dyDescent="0.25">
      <c r="A5" s="66">
        <v>3</v>
      </c>
      <c r="B5" s="66" t="s">
        <v>152</v>
      </c>
      <c r="C5" s="101">
        <v>180</v>
      </c>
      <c r="D5" s="232">
        <v>30</v>
      </c>
      <c r="E5" s="233" t="s">
        <v>609</v>
      </c>
    </row>
    <row r="6" spans="1:5" ht="362.25" x14ac:dyDescent="0.25">
      <c r="A6" s="386">
        <v>4</v>
      </c>
      <c r="B6" s="386" t="s">
        <v>153</v>
      </c>
      <c r="C6" s="171">
        <v>936</v>
      </c>
      <c r="D6" s="234">
        <v>17</v>
      </c>
      <c r="E6" s="235" t="s">
        <v>610</v>
      </c>
    </row>
    <row r="7" spans="1:5" ht="18.75" x14ac:dyDescent="0.25">
      <c r="A7" s="387"/>
      <c r="B7" s="387"/>
      <c r="C7" s="171">
        <v>0</v>
      </c>
      <c r="D7" s="101">
        <v>0</v>
      </c>
      <c r="E7" s="67"/>
    </row>
    <row r="8" spans="1:5" ht="262.5" x14ac:dyDescent="0.25">
      <c r="A8" s="30">
        <v>5</v>
      </c>
      <c r="B8" s="66" t="s">
        <v>154</v>
      </c>
      <c r="C8" s="171">
        <v>48</v>
      </c>
      <c r="D8" s="236">
        <v>11</v>
      </c>
      <c r="E8" s="237" t="s">
        <v>599</v>
      </c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A3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71" t="s">
        <v>121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3" ht="19.5" customHeight="1" x14ac:dyDescent="0.3">
      <c r="A2" s="388" t="s">
        <v>41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3" ht="18.75" x14ac:dyDescent="0.3">
      <c r="A3" s="350" t="s">
        <v>17</v>
      </c>
      <c r="B3" s="380" t="s">
        <v>11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3" ht="19.5" customHeight="1" x14ac:dyDescent="0.25">
      <c r="A4" s="350"/>
      <c r="B4" s="350" t="s">
        <v>12</v>
      </c>
      <c r="C4" s="350" t="s">
        <v>18</v>
      </c>
      <c r="D4" s="350" t="s">
        <v>122</v>
      </c>
      <c r="E4" s="350"/>
      <c r="F4" s="350" t="s">
        <v>13</v>
      </c>
      <c r="G4" s="340" t="s">
        <v>232</v>
      </c>
      <c r="H4" s="350" t="s">
        <v>77</v>
      </c>
      <c r="I4" s="350" t="s">
        <v>81</v>
      </c>
      <c r="J4" s="350" t="s">
        <v>14</v>
      </c>
      <c r="K4" s="350" t="s">
        <v>43</v>
      </c>
      <c r="L4" s="350" t="s">
        <v>15</v>
      </c>
    </row>
    <row r="5" spans="1:13" ht="37.5" customHeight="1" x14ac:dyDescent="0.25">
      <c r="A5" s="350"/>
      <c r="B5" s="350"/>
      <c r="C5" s="350"/>
      <c r="D5" s="160" t="s">
        <v>124</v>
      </c>
      <c r="E5" s="160" t="s">
        <v>123</v>
      </c>
      <c r="F5" s="350"/>
      <c r="G5" s="342"/>
      <c r="H5" s="350"/>
      <c r="I5" s="350"/>
      <c r="J5" s="350"/>
      <c r="K5" s="350"/>
      <c r="L5" s="350"/>
    </row>
    <row r="6" spans="1:13" s="77" customFormat="1" ht="36" customHeight="1" x14ac:dyDescent="0.3">
      <c r="A6" s="162">
        <f>SUM(B6:L6)-A10</f>
        <v>130</v>
      </c>
      <c r="B6" s="103">
        <v>1</v>
      </c>
      <c r="C6" s="103">
        <v>3</v>
      </c>
      <c r="D6" s="103">
        <v>8</v>
      </c>
      <c r="E6" s="103">
        <v>1</v>
      </c>
      <c r="F6" s="103">
        <v>4</v>
      </c>
      <c r="G6" s="103">
        <v>4</v>
      </c>
      <c r="H6" s="103">
        <v>14</v>
      </c>
      <c r="I6" s="103">
        <v>2</v>
      </c>
      <c r="J6" s="103">
        <v>46</v>
      </c>
      <c r="K6" s="103">
        <v>40</v>
      </c>
      <c r="L6" s="103">
        <v>23</v>
      </c>
      <c r="M6" s="90"/>
    </row>
    <row r="7" spans="1:13" ht="18.75" customHeight="1" x14ac:dyDescent="0.3">
      <c r="A7" s="389" t="str">
        <f>IF(A6=B6+C6+D6+E6+F6+G6+H6+I6+J6+K6+L6-A10,"ПРАВИЛЬНО"," НЕПРАВИЛЬНО")</f>
        <v>ПРАВИЛЬНО</v>
      </c>
      <c r="B7" s="390"/>
      <c r="C7" s="391" t="s">
        <v>16</v>
      </c>
      <c r="D7" s="391"/>
      <c r="E7" s="391"/>
      <c r="F7" s="391"/>
      <c r="G7" s="391"/>
      <c r="H7" s="391"/>
      <c r="I7" s="391"/>
      <c r="J7" s="391"/>
      <c r="K7" s="391"/>
      <c r="L7" s="392"/>
      <c r="M7" s="91"/>
    </row>
    <row r="8" spans="1:13" ht="36" customHeight="1" x14ac:dyDescent="0.25">
      <c r="A8" s="104">
        <f>SUM(B8:L8)</f>
        <v>100.00000000000001</v>
      </c>
      <c r="B8" s="104">
        <f>100/A6*(B6-B10)</f>
        <v>0.76923076923076927</v>
      </c>
      <c r="C8" s="104">
        <f>100/A6*(C6-C10)</f>
        <v>2.3076923076923079</v>
      </c>
      <c r="D8" s="104">
        <f>100/A6*(D6-D10)</f>
        <v>6.1538461538461542</v>
      </c>
      <c r="E8" s="104">
        <f>100/A6*(E6-E10)</f>
        <v>0.76923076923076927</v>
      </c>
      <c r="F8" s="104">
        <f>100/A6*(F6-F10)</f>
        <v>3.0769230769230771</v>
      </c>
      <c r="G8" s="104">
        <f>100/A6*(G6-G10)</f>
        <v>3.0769230769230771</v>
      </c>
      <c r="H8" s="104">
        <f>100/A6*(H6-H10)</f>
        <v>10</v>
      </c>
      <c r="I8" s="104">
        <f>100/A6*(I6-I10)</f>
        <v>0.76923076923076927</v>
      </c>
      <c r="J8" s="104">
        <f>100/A6*(J6-J10)</f>
        <v>34.61538461538462</v>
      </c>
      <c r="K8" s="104">
        <f>100/A6*(K6-K10)</f>
        <v>27.692307692307693</v>
      </c>
      <c r="L8" s="104">
        <f>100/A6*(L6-L10)</f>
        <v>10.76923076923077</v>
      </c>
      <c r="M8" s="219"/>
    </row>
    <row r="9" spans="1:13" ht="19.5" customHeight="1" x14ac:dyDescent="0.3">
      <c r="A9" s="380" t="s">
        <v>202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91"/>
    </row>
    <row r="10" spans="1:13" s="61" customFormat="1" ht="36" customHeight="1" x14ac:dyDescent="0.25">
      <c r="A10" s="99">
        <f>SUM(B10:L10)</f>
        <v>16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1</v>
      </c>
      <c r="J10" s="21">
        <v>1</v>
      </c>
      <c r="K10" s="21">
        <v>4</v>
      </c>
      <c r="L10" s="21">
        <v>9</v>
      </c>
    </row>
    <row r="11" spans="1:13" ht="19.5" customHeight="1" x14ac:dyDescent="0.25">
      <c r="A11" s="379" t="s">
        <v>196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</row>
    <row r="12" spans="1:13" s="78" customFormat="1" ht="36" customHeight="1" x14ac:dyDescent="0.3">
      <c r="A12" s="35">
        <f>SUM(B12:L12)</f>
        <v>17</v>
      </c>
      <c r="B12" s="142">
        <v>0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15</v>
      </c>
      <c r="K12" s="142">
        <v>0</v>
      </c>
      <c r="L12" s="142">
        <v>2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2" zoomScaleNormal="100" zoomScaleSheetLayoutView="10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9" t="s">
        <v>42</v>
      </c>
      <c r="B1" s="339"/>
      <c r="C1" s="339"/>
    </row>
    <row r="2" spans="1:4" ht="18.75" customHeight="1" x14ac:dyDescent="0.25">
      <c r="A2" s="160" t="s">
        <v>1</v>
      </c>
      <c r="B2" s="160" t="s">
        <v>2</v>
      </c>
      <c r="C2" s="160" t="s">
        <v>44</v>
      </c>
    </row>
    <row r="3" spans="1:4" ht="18.75" customHeight="1" x14ac:dyDescent="0.25">
      <c r="A3" s="28" t="s">
        <v>189</v>
      </c>
      <c r="B3" s="99">
        <v>70</v>
      </c>
      <c r="C3" s="93">
        <f>SUM(B6:B14)</f>
        <v>70</v>
      </c>
      <c r="D3" s="106">
        <f>SUM(B6:B14)-B4</f>
        <v>67</v>
      </c>
    </row>
    <row r="4" spans="1:4" ht="55.5" customHeight="1" x14ac:dyDescent="0.25">
      <c r="A4" s="95" t="s">
        <v>204</v>
      </c>
      <c r="B4" s="57">
        <v>3</v>
      </c>
      <c r="C4" s="92"/>
      <c r="D4" s="106"/>
    </row>
    <row r="5" spans="1:4" ht="18.75" x14ac:dyDescent="0.25">
      <c r="A5" s="163" t="s">
        <v>0</v>
      </c>
      <c r="B5" s="85"/>
      <c r="C5" s="86"/>
    </row>
    <row r="6" spans="1:4" ht="18.75" x14ac:dyDescent="0.25">
      <c r="A6" s="29" t="s">
        <v>194</v>
      </c>
      <c r="B6" s="21">
        <v>46</v>
      </c>
      <c r="C6" s="31">
        <f>100/B3*B6</f>
        <v>65.714285714285722</v>
      </c>
    </row>
    <row r="7" spans="1:4" ht="18.75" customHeight="1" x14ac:dyDescent="0.25">
      <c r="A7" s="29" t="s">
        <v>19</v>
      </c>
      <c r="B7" s="21">
        <v>0</v>
      </c>
      <c r="C7" s="31">
        <f>100/B3*B7</f>
        <v>0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14</v>
      </c>
      <c r="C9" s="31">
        <f>100/B3*B9</f>
        <v>20</v>
      </c>
    </row>
    <row r="10" spans="1:4" ht="18.75" customHeight="1" x14ac:dyDescent="0.25">
      <c r="A10" s="29" t="s">
        <v>21</v>
      </c>
      <c r="B10" s="21">
        <v>2</v>
      </c>
      <c r="C10" s="31">
        <f>100/B3*B10</f>
        <v>2.8571428571428572</v>
      </c>
    </row>
    <row r="11" spans="1:4" ht="18.75" customHeight="1" x14ac:dyDescent="0.25">
      <c r="A11" s="29" t="s">
        <v>22</v>
      </c>
      <c r="B11" s="21">
        <v>4</v>
      </c>
      <c r="C11" s="31">
        <f>100/B3*B11</f>
        <v>5.7142857142857144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265</v>
      </c>
      <c r="B14" s="21">
        <v>4</v>
      </c>
      <c r="C14" s="31">
        <f>100/B3*B14</f>
        <v>5.7142857142857144</v>
      </c>
    </row>
    <row r="15" spans="1:4" ht="18.75" x14ac:dyDescent="0.25">
      <c r="A15" s="163" t="s">
        <v>25</v>
      </c>
      <c r="B15" s="87">
        <f>SUM(B16,B18,B19,B20)</f>
        <v>67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250</v>
      </c>
      <c r="B16" s="36">
        <v>52</v>
      </c>
      <c r="C16" s="31">
        <f>100/D3*B16</f>
        <v>77.611940298507463</v>
      </c>
    </row>
    <row r="17" spans="1:3" ht="56.25" customHeight="1" x14ac:dyDescent="0.25">
      <c r="A17" s="33" t="s">
        <v>201</v>
      </c>
      <c r="B17" s="37">
        <v>6</v>
      </c>
      <c r="C17" s="31">
        <f>100/D3*B17</f>
        <v>8.9552238805970159</v>
      </c>
    </row>
    <row r="18" spans="1:3" ht="18.75" customHeight="1" x14ac:dyDescent="0.25">
      <c r="A18" s="29" t="s">
        <v>26</v>
      </c>
      <c r="B18" s="37">
        <v>5</v>
      </c>
      <c r="C18" s="31">
        <f>100/D3*B18</f>
        <v>7.4626865671641793</v>
      </c>
    </row>
    <row r="19" spans="1:3" ht="18.75" customHeight="1" x14ac:dyDescent="0.25">
      <c r="A19" s="29" t="s">
        <v>27</v>
      </c>
      <c r="B19" s="37">
        <v>8</v>
      </c>
      <c r="C19" s="31">
        <f>100/D3*B19</f>
        <v>11.940298507462687</v>
      </c>
    </row>
    <row r="20" spans="1:3" ht="18.75" customHeight="1" x14ac:dyDescent="0.25">
      <c r="A20" s="29" t="s">
        <v>28</v>
      </c>
      <c r="B20" s="37">
        <v>2</v>
      </c>
      <c r="C20" s="31">
        <f>100/D3*B20</f>
        <v>2.9850746268656718</v>
      </c>
    </row>
    <row r="21" spans="1:3" ht="18.75" x14ac:dyDescent="0.25">
      <c r="A21" s="163" t="s">
        <v>29</v>
      </c>
      <c r="B21" s="87">
        <f>SUM(B22:B25)</f>
        <v>70</v>
      </c>
      <c r="C21" s="229" t="s">
        <v>241</v>
      </c>
    </row>
    <row r="22" spans="1:3" ht="18.75" customHeight="1" x14ac:dyDescent="0.25">
      <c r="A22" s="32" t="s">
        <v>30</v>
      </c>
      <c r="B22" s="36">
        <v>0</v>
      </c>
      <c r="C22" s="31">
        <f>100/B3*B22</f>
        <v>0</v>
      </c>
    </row>
    <row r="23" spans="1:3" ht="18.75" x14ac:dyDescent="0.25">
      <c r="A23" s="29" t="s">
        <v>31</v>
      </c>
      <c r="B23" s="37">
        <v>23</v>
      </c>
      <c r="C23" s="31">
        <f>100/B3*B23</f>
        <v>32.857142857142861</v>
      </c>
    </row>
    <row r="24" spans="1:3" ht="18.75" x14ac:dyDescent="0.25">
      <c r="A24" s="29" t="s">
        <v>32</v>
      </c>
      <c r="B24" s="37">
        <v>19</v>
      </c>
      <c r="C24" s="31">
        <f>100/B3*B24</f>
        <v>27.142857142857142</v>
      </c>
    </row>
    <row r="25" spans="1:3" ht="18.75" customHeight="1" x14ac:dyDescent="0.25">
      <c r="A25" s="29" t="s">
        <v>33</v>
      </c>
      <c r="B25" s="37">
        <v>28</v>
      </c>
      <c r="C25" s="31">
        <f>100/B3*B25</f>
        <v>40</v>
      </c>
    </row>
    <row r="26" spans="1:3" ht="18.75" x14ac:dyDescent="0.25">
      <c r="A26" s="163" t="s">
        <v>125</v>
      </c>
      <c r="B26" s="87">
        <f>SUM(B27:B30)</f>
        <v>67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13</v>
      </c>
      <c r="C27" s="31">
        <f>100/D3*B27</f>
        <v>19.402985074626866</v>
      </c>
    </row>
    <row r="28" spans="1:3" ht="18.75" customHeight="1" x14ac:dyDescent="0.25">
      <c r="A28" s="34" t="s">
        <v>34</v>
      </c>
      <c r="B28" s="37">
        <v>17</v>
      </c>
      <c r="C28" s="31">
        <f>100/D3*B28</f>
        <v>25.373134328358212</v>
      </c>
    </row>
    <row r="29" spans="1:3" ht="18.75" customHeight="1" x14ac:dyDescent="0.25">
      <c r="A29" s="34" t="s">
        <v>35</v>
      </c>
      <c r="B29" s="37">
        <v>9</v>
      </c>
      <c r="C29" s="31">
        <f>100/D3*B29</f>
        <v>13.432835820895523</v>
      </c>
    </row>
    <row r="30" spans="1:3" ht="18.75" customHeight="1" x14ac:dyDescent="0.25">
      <c r="A30" s="34" t="s">
        <v>36</v>
      </c>
      <c r="B30" s="37">
        <v>28</v>
      </c>
      <c r="C30" s="31">
        <f>100/D3*B30</f>
        <v>41.791044776119406</v>
      </c>
    </row>
    <row r="31" spans="1:3" ht="18.75" x14ac:dyDescent="0.25">
      <c r="A31" s="89" t="s">
        <v>126</v>
      </c>
      <c r="B31" s="87">
        <f>SUM(B32:B35)</f>
        <v>67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21</v>
      </c>
      <c r="C32" s="31">
        <f>100/D3*B32</f>
        <v>31.343283582089555</v>
      </c>
    </row>
    <row r="33" spans="1:3" ht="18.75" customHeight="1" x14ac:dyDescent="0.25">
      <c r="A33" s="29" t="s">
        <v>34</v>
      </c>
      <c r="B33" s="37">
        <v>29</v>
      </c>
      <c r="C33" s="31">
        <f>100/D3*B33</f>
        <v>43.28358208955224</v>
      </c>
    </row>
    <row r="34" spans="1:3" ht="18.75" customHeight="1" x14ac:dyDescent="0.25">
      <c r="A34" s="29" t="s">
        <v>35</v>
      </c>
      <c r="B34" s="37">
        <v>7</v>
      </c>
      <c r="C34" s="31">
        <f>100/D3*B34</f>
        <v>10.447761194029852</v>
      </c>
    </row>
    <row r="35" spans="1:3" ht="18.75" customHeight="1" x14ac:dyDescent="0.25">
      <c r="A35" s="29" t="s">
        <v>36</v>
      </c>
      <c r="B35" s="37">
        <v>10</v>
      </c>
      <c r="C35" s="31">
        <f>100/D3*B35</f>
        <v>14.925373134328359</v>
      </c>
    </row>
    <row r="36" spans="1:3" ht="18.75" x14ac:dyDescent="0.25">
      <c r="A36" s="163" t="s">
        <v>37</v>
      </c>
      <c r="B36" s="87">
        <f>SUM(B37:B38)</f>
        <v>67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45</v>
      </c>
      <c r="C37" s="31">
        <f>100/D3*B37</f>
        <v>67.164179104477611</v>
      </c>
    </row>
    <row r="38" spans="1:3" ht="18.75" customHeight="1" x14ac:dyDescent="0.25">
      <c r="A38" s="29" t="s">
        <v>39</v>
      </c>
      <c r="B38" s="37">
        <v>22</v>
      </c>
      <c r="C38" s="31">
        <f>100/D3*B38</f>
        <v>32.835820895522389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7" zoomScaleNormal="100" zoomScaleSheetLayoutView="100" workbookViewId="0">
      <selection activeCell="D4" sqref="D4:F7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93" t="s">
        <v>127</v>
      </c>
      <c r="B1" s="393"/>
      <c r="C1" s="393"/>
      <c r="D1" s="393"/>
      <c r="E1" s="393"/>
      <c r="F1" s="393"/>
    </row>
    <row r="2" spans="1:6" ht="102" customHeight="1" x14ac:dyDescent="0.25">
      <c r="A2" s="156" t="s">
        <v>128</v>
      </c>
      <c r="B2" s="156" t="s">
        <v>129</v>
      </c>
      <c r="C2" s="156" t="s">
        <v>263</v>
      </c>
      <c r="D2" s="156" t="s">
        <v>128</v>
      </c>
      <c r="E2" s="156" t="s">
        <v>129</v>
      </c>
      <c r="F2" s="156" t="s">
        <v>264</v>
      </c>
    </row>
    <row r="3" spans="1:6" ht="37.5" x14ac:dyDescent="0.25">
      <c r="A3" s="75" t="s">
        <v>130</v>
      </c>
      <c r="B3" s="35">
        <f>B4+B5+B6+B7+B8+B9+B10+B11+B12+B13+B14+B15+B16+B17+B18+B19+B20+B21+B22+B23+B24</f>
        <v>12</v>
      </c>
      <c r="C3" s="99"/>
      <c r="D3" s="75" t="s">
        <v>131</v>
      </c>
      <c r="E3" s="35">
        <v>4</v>
      </c>
      <c r="F3" s="99"/>
    </row>
    <row r="4" spans="1:6" ht="99.75" customHeight="1" x14ac:dyDescent="0.25">
      <c r="A4" s="168" t="s">
        <v>286</v>
      </c>
      <c r="B4" s="21">
        <v>2</v>
      </c>
      <c r="C4" s="98" t="s">
        <v>285</v>
      </c>
      <c r="D4" s="76" t="s">
        <v>292</v>
      </c>
      <c r="E4" s="21">
        <v>2</v>
      </c>
      <c r="F4" s="98" t="s">
        <v>291</v>
      </c>
    </row>
    <row r="5" spans="1:6" ht="198" customHeight="1" x14ac:dyDescent="0.25">
      <c r="A5" s="76" t="s">
        <v>287</v>
      </c>
      <c r="B5" s="21">
        <v>5</v>
      </c>
      <c r="C5" s="98" t="s">
        <v>288</v>
      </c>
      <c r="D5" s="227" t="s">
        <v>295</v>
      </c>
      <c r="E5" s="21">
        <v>1</v>
      </c>
      <c r="F5" s="98" t="s">
        <v>296</v>
      </c>
    </row>
    <row r="6" spans="1:6" ht="252" customHeight="1" x14ac:dyDescent="0.25">
      <c r="A6" s="60" t="s">
        <v>289</v>
      </c>
      <c r="B6" s="21">
        <v>2</v>
      </c>
      <c r="C6" s="60" t="s">
        <v>290</v>
      </c>
      <c r="D6" s="227" t="s">
        <v>611</v>
      </c>
      <c r="E6" s="21">
        <v>1</v>
      </c>
      <c r="F6" s="98" t="s">
        <v>297</v>
      </c>
    </row>
    <row r="7" spans="1:6" ht="138" customHeight="1" x14ac:dyDescent="0.25">
      <c r="A7" s="76" t="s">
        <v>293</v>
      </c>
      <c r="B7" s="21">
        <v>3</v>
      </c>
      <c r="C7" s="98" t="s">
        <v>294</v>
      </c>
    </row>
    <row r="8" spans="1:6" ht="18.75" x14ac:dyDescent="0.25">
      <c r="A8" s="76"/>
      <c r="B8" s="21"/>
      <c r="C8" s="98"/>
      <c r="D8" s="76"/>
      <c r="E8" s="21"/>
      <c r="F8" s="67"/>
    </row>
    <row r="9" spans="1:6" ht="18.75" x14ac:dyDescent="0.25">
      <c r="A9" s="76"/>
      <c r="B9" s="21"/>
      <c r="C9" s="98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10" zoomScaleNormal="60" zoomScaleSheetLayoutView="100" workbookViewId="0">
      <selection activeCell="F5" sqref="F5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181">
        <v>1</v>
      </c>
      <c r="B3" s="172" t="s">
        <v>240</v>
      </c>
      <c r="C3" s="173"/>
      <c r="D3" s="173"/>
      <c r="E3" s="174"/>
      <c r="F3" s="175" t="s">
        <v>615</v>
      </c>
    </row>
    <row r="4" spans="1:6" ht="62.25" customHeight="1" x14ac:dyDescent="0.3">
      <c r="A4" s="182">
        <v>2</v>
      </c>
      <c r="B4" s="117" t="s">
        <v>213</v>
      </c>
      <c r="C4" s="113"/>
      <c r="D4" s="113"/>
      <c r="E4" s="114"/>
      <c r="F4" s="176" t="s">
        <v>279</v>
      </c>
    </row>
    <row r="5" spans="1:6" ht="74.25" customHeight="1" x14ac:dyDescent="0.3">
      <c r="A5" s="183">
        <v>4</v>
      </c>
      <c r="B5" s="118" t="s">
        <v>238</v>
      </c>
      <c r="C5" s="111"/>
      <c r="D5" s="115"/>
      <c r="E5" s="112"/>
      <c r="F5" s="118" t="s">
        <v>616</v>
      </c>
    </row>
    <row r="6" spans="1:6" ht="37.5" customHeight="1" x14ac:dyDescent="0.3">
      <c r="A6" s="183">
        <v>5</v>
      </c>
      <c r="B6" s="116" t="s">
        <v>281</v>
      </c>
      <c r="C6" s="111"/>
      <c r="D6" s="111"/>
      <c r="E6" s="112"/>
      <c r="F6" s="177" t="s">
        <v>280</v>
      </c>
    </row>
    <row r="7" spans="1:6" ht="399" customHeight="1" x14ac:dyDescent="0.3">
      <c r="A7" s="183">
        <v>6</v>
      </c>
      <c r="B7" s="118" t="s">
        <v>239</v>
      </c>
      <c r="C7" s="111"/>
      <c r="D7" s="111"/>
      <c r="E7" s="112"/>
      <c r="F7" s="118" t="s">
        <v>613</v>
      </c>
    </row>
    <row r="8" spans="1:6" ht="151.5" customHeight="1" x14ac:dyDescent="0.3">
      <c r="A8" s="183">
        <v>7</v>
      </c>
      <c r="B8" s="118" t="s">
        <v>234</v>
      </c>
      <c r="C8" s="111"/>
      <c r="D8" s="111"/>
      <c r="E8" s="112"/>
      <c r="F8" s="118" t="s">
        <v>282</v>
      </c>
    </row>
    <row r="9" spans="1:6" ht="134.25" customHeight="1" x14ac:dyDescent="0.3">
      <c r="A9" s="183">
        <v>8</v>
      </c>
      <c r="B9" s="118" t="s">
        <v>235</v>
      </c>
      <c r="C9" s="111"/>
      <c r="D9" s="111"/>
      <c r="E9" s="112"/>
      <c r="F9" s="118" t="s">
        <v>283</v>
      </c>
    </row>
    <row r="10" spans="1:6" ht="153" customHeight="1" x14ac:dyDescent="0.3">
      <c r="A10" s="183">
        <v>9</v>
      </c>
      <c r="B10" s="118" t="s">
        <v>233</v>
      </c>
      <c r="C10" s="111"/>
      <c r="D10" s="111"/>
      <c r="E10" s="112"/>
      <c r="F10" s="118" t="s">
        <v>614</v>
      </c>
    </row>
    <row r="11" spans="1:6" ht="189.75" customHeight="1" x14ac:dyDescent="0.3">
      <c r="A11" s="183">
        <v>10</v>
      </c>
      <c r="B11" s="118" t="s">
        <v>237</v>
      </c>
      <c r="C11" s="111"/>
      <c r="D11" s="111"/>
      <c r="E11" s="112"/>
      <c r="F11" s="228" t="s">
        <v>298</v>
      </c>
    </row>
    <row r="12" spans="1:6" ht="135" customHeight="1" thickBot="1" x14ac:dyDescent="0.35">
      <c r="A12" s="184">
        <v>11</v>
      </c>
      <c r="B12" s="178" t="s">
        <v>236</v>
      </c>
      <c r="C12" s="179"/>
      <c r="D12" s="179"/>
      <c r="E12" s="180"/>
      <c r="F12" s="226" t="s">
        <v>284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topLeftCell="A4" zoomScaleNormal="100" zoomScaleSheetLayoutView="100" workbookViewId="0">
      <selection activeCell="D29" sqref="D29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29" t="s">
        <v>45</v>
      </c>
      <c r="B1" s="329"/>
      <c r="C1" s="329"/>
      <c r="D1" s="329"/>
      <c r="E1" s="329"/>
    </row>
    <row r="2" spans="1:5" ht="18.75" x14ac:dyDescent="0.25">
      <c r="A2" s="350" t="s">
        <v>46</v>
      </c>
      <c r="B2" s="394" t="s">
        <v>47</v>
      </c>
      <c r="C2" s="394"/>
      <c r="D2" s="394"/>
      <c r="E2" s="394"/>
    </row>
    <row r="3" spans="1:5" ht="57.75" customHeight="1" x14ac:dyDescent="0.25">
      <c r="A3" s="350"/>
      <c r="B3" s="159" t="s">
        <v>48</v>
      </c>
      <c r="C3" s="159" t="s">
        <v>51</v>
      </c>
      <c r="D3" s="158" t="s">
        <v>50</v>
      </c>
      <c r="E3" s="160" t="s">
        <v>49</v>
      </c>
    </row>
    <row r="4" spans="1:5" ht="18.75" x14ac:dyDescent="0.25">
      <c r="A4" s="30" t="s">
        <v>75</v>
      </c>
      <c r="B4" s="21">
        <v>1</v>
      </c>
      <c r="C4" s="81"/>
      <c r="D4" s="101"/>
      <c r="E4" s="101"/>
    </row>
    <row r="5" spans="1:5" ht="18.75" x14ac:dyDescent="0.25">
      <c r="A5" s="33" t="s">
        <v>79</v>
      </c>
      <c r="B5" s="24"/>
      <c r="C5" s="81"/>
      <c r="D5" s="101"/>
      <c r="E5" s="101"/>
    </row>
    <row r="6" spans="1:5" ht="18.75" x14ac:dyDescent="0.25">
      <c r="A6" s="53" t="s">
        <v>190</v>
      </c>
      <c r="B6" s="81"/>
      <c r="C6" s="81"/>
      <c r="D6" s="101"/>
      <c r="E6" s="101"/>
    </row>
    <row r="7" spans="1:5" ht="18.75" x14ac:dyDescent="0.25">
      <c r="A7" s="53" t="s">
        <v>76</v>
      </c>
      <c r="B7" s="81"/>
      <c r="C7" s="81"/>
      <c r="D7" s="101"/>
      <c r="E7" s="101"/>
    </row>
    <row r="8" spans="1:5" ht="18.75" x14ac:dyDescent="0.25">
      <c r="A8" s="33" t="s">
        <v>197</v>
      </c>
      <c r="B8" s="24"/>
      <c r="C8" s="81"/>
      <c r="D8" s="101"/>
      <c r="E8" s="80"/>
    </row>
    <row r="9" spans="1:5" ht="18.75" x14ac:dyDescent="0.25">
      <c r="A9" s="53" t="s">
        <v>80</v>
      </c>
      <c r="B9" s="101"/>
      <c r="C9" s="81"/>
      <c r="D9" s="101"/>
      <c r="E9" s="101"/>
    </row>
    <row r="10" spans="1:5" ht="18.75" x14ac:dyDescent="0.25">
      <c r="A10" s="53" t="s">
        <v>78</v>
      </c>
      <c r="B10" s="81"/>
      <c r="C10" s="81"/>
      <c r="D10" s="101"/>
      <c r="E10" s="101"/>
    </row>
    <row r="11" spans="1:5" ht="18.75" x14ac:dyDescent="0.25">
      <c r="A11" s="53" t="s">
        <v>82</v>
      </c>
      <c r="B11" s="81"/>
      <c r="C11" s="81"/>
      <c r="D11" s="101"/>
      <c r="E11" s="101"/>
    </row>
    <row r="12" spans="1:5" ht="18.75" x14ac:dyDescent="0.25">
      <c r="A12" s="53" t="s">
        <v>83</v>
      </c>
      <c r="B12" s="81"/>
      <c r="C12" s="81"/>
      <c r="D12" s="101"/>
      <c r="E12" s="101"/>
    </row>
    <row r="13" spans="1:5" ht="18.75" x14ac:dyDescent="0.25">
      <c r="A13" s="53" t="s">
        <v>191</v>
      </c>
      <c r="B13" s="81"/>
      <c r="C13" s="81"/>
      <c r="D13" s="101"/>
      <c r="E13" s="101"/>
    </row>
    <row r="14" spans="1:5" ht="37.5" x14ac:dyDescent="0.25">
      <c r="A14" s="33" t="s">
        <v>192</v>
      </c>
      <c r="B14" s="81"/>
      <c r="C14" s="81"/>
      <c r="D14" s="101"/>
      <c r="E14" s="101"/>
    </row>
    <row r="15" spans="1:5" ht="18.75" x14ac:dyDescent="0.25">
      <c r="A15" s="66" t="s">
        <v>77</v>
      </c>
      <c r="B15" s="101"/>
      <c r="C15" s="81">
        <v>1</v>
      </c>
      <c r="D15" s="101"/>
      <c r="E15" s="101"/>
    </row>
    <row r="16" spans="1:5" ht="18.75" x14ac:dyDescent="0.25">
      <c r="A16" s="53" t="s">
        <v>81</v>
      </c>
      <c r="B16" s="81"/>
      <c r="C16" s="81"/>
      <c r="D16" s="101"/>
      <c r="E16" s="101"/>
    </row>
    <row r="17" spans="1:5" ht="18.75" x14ac:dyDescent="0.25">
      <c r="A17" s="53" t="s">
        <v>232</v>
      </c>
      <c r="B17" s="81"/>
      <c r="C17" s="81"/>
      <c r="D17" s="101"/>
      <c r="E17" s="101"/>
    </row>
    <row r="18" spans="1:5" ht="18.75" x14ac:dyDescent="0.25">
      <c r="A18" s="53" t="s">
        <v>269</v>
      </c>
      <c r="B18" s="81"/>
      <c r="C18" s="81"/>
      <c r="D18" s="101"/>
      <c r="E18" s="101"/>
    </row>
    <row r="19" spans="1:5" ht="18.75" x14ac:dyDescent="0.25">
      <c r="A19" s="164" t="s">
        <v>84</v>
      </c>
      <c r="B19" s="82">
        <f>B18+B17+B16+B15+B14+B13+B12+B11+B10+B9+B8+B7++B6+B5+B4</f>
        <v>1</v>
      </c>
      <c r="C19" s="35">
        <f>C18+C17+C16+C15+C14+C13+C12+C11+C10+C9+C8+C7+C6+C5+C4</f>
        <v>1</v>
      </c>
      <c r="D19" s="35">
        <f>D18+D17+D16+D15+D14+D13+D12+D11+D10+D9+D8+D7+D6+D5+D4</f>
        <v>0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E10" zoomScaleNormal="100" zoomScaleSheetLayoutView="100" workbookViewId="0">
      <selection activeCell="F18" sqref="F1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9" t="s">
        <v>85</v>
      </c>
      <c r="B1" s="339"/>
      <c r="C1" s="339"/>
      <c r="D1" s="339"/>
      <c r="E1" s="339"/>
      <c r="F1" s="339"/>
      <c r="G1" s="339"/>
      <c r="H1" s="339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40" t="s">
        <v>59</v>
      </c>
      <c r="B3" s="343" t="s">
        <v>74</v>
      </c>
      <c r="C3" s="346" t="s">
        <v>182</v>
      </c>
      <c r="D3" s="347"/>
      <c r="E3" s="346" t="s">
        <v>199</v>
      </c>
      <c r="F3" s="347"/>
      <c r="G3" s="350" t="s">
        <v>0</v>
      </c>
      <c r="H3" s="350"/>
    </row>
    <row r="4" spans="1:9" s="1" customFormat="1" ht="54" customHeight="1" x14ac:dyDescent="0.3">
      <c r="A4" s="341"/>
      <c r="B4" s="344"/>
      <c r="C4" s="348"/>
      <c r="D4" s="349"/>
      <c r="E4" s="348"/>
      <c r="F4" s="345"/>
      <c r="G4" s="350" t="s">
        <v>183</v>
      </c>
      <c r="H4" s="350" t="s">
        <v>200</v>
      </c>
    </row>
    <row r="5" spans="1:9" s="1" customFormat="1" ht="18.75" hidden="1" customHeight="1" x14ac:dyDescent="0.3">
      <c r="A5" s="341"/>
      <c r="B5" s="344"/>
      <c r="C5" s="40"/>
      <c r="D5" s="40"/>
      <c r="E5" s="40"/>
      <c r="F5" s="41"/>
      <c r="G5" s="350"/>
      <c r="H5" s="350"/>
    </row>
    <row r="6" spans="1:9" s="1" customFormat="1" ht="21.75" customHeight="1" x14ac:dyDescent="0.3">
      <c r="A6" s="342"/>
      <c r="B6" s="345"/>
      <c r="C6" s="160" t="s">
        <v>56</v>
      </c>
      <c r="D6" s="160" t="s">
        <v>86</v>
      </c>
      <c r="E6" s="160" t="s">
        <v>56</v>
      </c>
      <c r="F6" s="163" t="s">
        <v>86</v>
      </c>
      <c r="G6" s="350"/>
      <c r="H6" s="350"/>
    </row>
    <row r="7" spans="1:9" s="1" customFormat="1" ht="39" customHeight="1" x14ac:dyDescent="0.3">
      <c r="A7" s="42">
        <v>1</v>
      </c>
      <c r="B7" s="43" t="s">
        <v>57</v>
      </c>
      <c r="C7" s="161">
        <v>21</v>
      </c>
      <c r="D7" s="161">
        <v>23</v>
      </c>
      <c r="E7" s="161">
        <v>510</v>
      </c>
      <c r="F7" s="161">
        <v>525</v>
      </c>
      <c r="G7" s="161">
        <v>0</v>
      </c>
      <c r="H7" s="161">
        <v>0</v>
      </c>
    </row>
    <row r="8" spans="1:9" s="1" customFormat="1" ht="39" customHeight="1" x14ac:dyDescent="0.3">
      <c r="A8" s="42">
        <v>2</v>
      </c>
      <c r="B8" s="43" t="s">
        <v>58</v>
      </c>
      <c r="C8" s="161">
        <v>1</v>
      </c>
      <c r="D8" s="161">
        <v>1</v>
      </c>
      <c r="E8" s="161">
        <v>15</v>
      </c>
      <c r="F8" s="161">
        <v>15</v>
      </c>
      <c r="G8" s="161">
        <v>0</v>
      </c>
      <c r="H8" s="161">
        <v>0</v>
      </c>
    </row>
    <row r="9" spans="1:9" s="1" customFormat="1" ht="19.5" customHeight="1" x14ac:dyDescent="0.3">
      <c r="A9" s="356">
        <v>3</v>
      </c>
      <c r="B9" s="96" t="s">
        <v>66</v>
      </c>
      <c r="C9" s="358">
        <v>4</v>
      </c>
      <c r="D9" s="358">
        <v>4</v>
      </c>
      <c r="E9" s="360">
        <v>92</v>
      </c>
      <c r="F9" s="361"/>
      <c r="G9" s="358">
        <v>0</v>
      </c>
      <c r="H9" s="94">
        <v>0</v>
      </c>
    </row>
    <row r="10" spans="1:9" s="1" customFormat="1" ht="18.75" customHeight="1" x14ac:dyDescent="0.3">
      <c r="A10" s="357"/>
      <c r="B10" s="96" t="s">
        <v>88</v>
      </c>
      <c r="C10" s="359"/>
      <c r="D10" s="359"/>
      <c r="E10" s="161">
        <v>35</v>
      </c>
      <c r="F10" s="161">
        <v>47</v>
      </c>
      <c r="G10" s="359"/>
      <c r="H10" s="161">
        <v>0</v>
      </c>
    </row>
    <row r="11" spans="1:9" s="1" customFormat="1" ht="56.25" customHeight="1" x14ac:dyDescent="0.3">
      <c r="A11" s="42">
        <v>4</v>
      </c>
      <c r="B11" s="44" t="s">
        <v>67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</row>
    <row r="12" spans="1:9" s="1" customFormat="1" ht="56.25" x14ac:dyDescent="0.3">
      <c r="A12" s="42">
        <v>5</v>
      </c>
      <c r="B12" s="43" t="s">
        <v>68</v>
      </c>
      <c r="C12" s="161">
        <v>19</v>
      </c>
      <c r="D12" s="161">
        <v>19</v>
      </c>
      <c r="E12" s="161">
        <v>505</v>
      </c>
      <c r="F12" s="161">
        <v>517</v>
      </c>
      <c r="G12" s="161">
        <v>0</v>
      </c>
      <c r="H12" s="161">
        <v>0</v>
      </c>
    </row>
    <row r="13" spans="1:9" s="1" customFormat="1" ht="39" customHeight="1" x14ac:dyDescent="0.3">
      <c r="A13" s="42">
        <v>6</v>
      </c>
      <c r="B13" s="44" t="s">
        <v>69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</row>
    <row r="14" spans="1:9" s="2" customFormat="1" ht="39" customHeight="1" x14ac:dyDescent="0.3">
      <c r="A14" s="362" t="s">
        <v>87</v>
      </c>
      <c r="B14" s="363"/>
      <c r="C14" s="366">
        <f>C13+C12+C11+C9+C8+C7</f>
        <v>45</v>
      </c>
      <c r="D14" s="366">
        <f>D13+D12+D11+D9+D8+D7</f>
        <v>47</v>
      </c>
      <c r="E14" s="45">
        <f>E7+E8+E11+E12+E13</f>
        <v>1030</v>
      </c>
      <c r="F14" s="45">
        <f>F7+F8+F11+F12+F13</f>
        <v>1057</v>
      </c>
      <c r="G14" s="366">
        <f>G7+G8+G9+G11+G12+G13</f>
        <v>0</v>
      </c>
      <c r="H14" s="45"/>
      <c r="I14" s="105"/>
    </row>
    <row r="15" spans="1:9" ht="39" customHeight="1" x14ac:dyDescent="0.25">
      <c r="A15" s="364"/>
      <c r="B15" s="365"/>
      <c r="C15" s="367"/>
      <c r="D15" s="367"/>
      <c r="E15" s="46">
        <f>E10</f>
        <v>35</v>
      </c>
      <c r="F15" s="46">
        <f>F10</f>
        <v>47</v>
      </c>
      <c r="G15" s="367"/>
      <c r="H15" s="46"/>
    </row>
    <row r="16" spans="1:9" ht="18.75" x14ac:dyDescent="0.3">
      <c r="A16" s="351" t="s">
        <v>198</v>
      </c>
      <c r="B16" s="352"/>
      <c r="C16" s="353">
        <f>F14+E9</f>
        <v>1149</v>
      </c>
      <c r="D16" s="354"/>
      <c r="E16" s="354"/>
      <c r="F16" s="354"/>
      <c r="G16" s="354"/>
      <c r="H16" s="355"/>
      <c r="I16" s="102">
        <f>F14+F15</f>
        <v>1104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68" t="s">
        <v>72</v>
      </c>
      <c r="B1" s="368"/>
      <c r="C1" s="368"/>
      <c r="D1" s="6"/>
    </row>
    <row r="2" spans="1:4" ht="38.25" customHeight="1" x14ac:dyDescent="0.25">
      <c r="A2" s="191" t="s">
        <v>1</v>
      </c>
      <c r="B2" s="190" t="s">
        <v>2</v>
      </c>
      <c r="C2" s="190" t="s">
        <v>73</v>
      </c>
      <c r="D2" s="8"/>
    </row>
    <row r="3" spans="1:4" ht="18.75" x14ac:dyDescent="0.25">
      <c r="A3" s="107" t="s">
        <v>3</v>
      </c>
      <c r="B3" s="192">
        <f>SUM(B4:B8)</f>
        <v>1037</v>
      </c>
      <c r="C3" s="193" t="s">
        <v>241</v>
      </c>
      <c r="D3" s="8"/>
    </row>
    <row r="4" spans="1:4" ht="18.75" customHeight="1" x14ac:dyDescent="0.25">
      <c r="A4" s="96" t="s">
        <v>4</v>
      </c>
      <c r="B4" s="194">
        <v>86</v>
      </c>
      <c r="C4" s="230">
        <f>B4/1104*100</f>
        <v>7.7898550724637676</v>
      </c>
      <c r="D4" s="11"/>
    </row>
    <row r="5" spans="1:4" ht="18.75" customHeight="1" x14ac:dyDescent="0.25">
      <c r="A5" s="96" t="s">
        <v>5</v>
      </c>
      <c r="B5" s="194">
        <v>302</v>
      </c>
      <c r="C5" s="231">
        <f t="shared" ref="C5:C9" si="0">B5/1104*100</f>
        <v>27.355072463768117</v>
      </c>
      <c r="D5" s="11"/>
    </row>
    <row r="6" spans="1:4" ht="18.75" customHeight="1" x14ac:dyDescent="0.25">
      <c r="A6" s="96" t="s">
        <v>6</v>
      </c>
      <c r="B6" s="194">
        <v>229</v>
      </c>
      <c r="C6" s="231">
        <f t="shared" si="0"/>
        <v>20.742753623188406</v>
      </c>
      <c r="D6" s="11"/>
    </row>
    <row r="7" spans="1:4" ht="18.75" customHeight="1" x14ac:dyDescent="0.25">
      <c r="A7" s="96" t="s">
        <v>70</v>
      </c>
      <c r="B7" s="194">
        <v>326</v>
      </c>
      <c r="C7" s="231">
        <f t="shared" si="0"/>
        <v>29.528985507246375</v>
      </c>
      <c r="D7" s="11"/>
    </row>
    <row r="8" spans="1:4" ht="18.75" customHeight="1" x14ac:dyDescent="0.25">
      <c r="A8" s="96" t="s">
        <v>271</v>
      </c>
      <c r="B8" s="194">
        <v>94</v>
      </c>
      <c r="C8" s="231">
        <f t="shared" si="0"/>
        <v>8.5144927536231894</v>
      </c>
      <c r="D8" s="11"/>
    </row>
    <row r="9" spans="1:4" ht="18.75" customHeight="1" x14ac:dyDescent="0.25">
      <c r="A9" s="96" t="s">
        <v>272</v>
      </c>
      <c r="B9" s="194">
        <v>67</v>
      </c>
      <c r="C9" s="231">
        <f t="shared" si="0"/>
        <v>6.0688405797101446</v>
      </c>
      <c r="D9" s="11"/>
    </row>
    <row r="10" spans="1:4" ht="18.75" x14ac:dyDescent="0.25">
      <c r="A10" s="107" t="s">
        <v>7</v>
      </c>
      <c r="B10" s="192">
        <f>SUM(B11:B16)</f>
        <v>1104</v>
      </c>
      <c r="C10" s="193" t="s">
        <v>241</v>
      </c>
      <c r="D10" s="8"/>
    </row>
    <row r="11" spans="1:4" ht="18.75" customHeight="1" x14ac:dyDescent="0.25">
      <c r="A11" s="96" t="s">
        <v>8</v>
      </c>
      <c r="B11" s="194">
        <v>76</v>
      </c>
      <c r="C11" s="231">
        <f>B11/1104*100</f>
        <v>6.8840579710144931</v>
      </c>
      <c r="D11" s="11"/>
    </row>
    <row r="12" spans="1:4" ht="18.75" customHeight="1" x14ac:dyDescent="0.25">
      <c r="A12" s="96" t="s">
        <v>9</v>
      </c>
      <c r="B12" s="194">
        <v>505</v>
      </c>
      <c r="C12" s="231">
        <f t="shared" ref="C12:C16" si="1">B12/1104*100</f>
        <v>45.742753623188406</v>
      </c>
      <c r="D12" s="11"/>
    </row>
    <row r="13" spans="1:4" ht="18.75" customHeight="1" x14ac:dyDescent="0.25">
      <c r="A13" s="96" t="s">
        <v>274</v>
      </c>
      <c r="B13" s="194">
        <v>52</v>
      </c>
      <c r="C13" s="231">
        <f t="shared" si="1"/>
        <v>4.7101449275362324</v>
      </c>
      <c r="D13" s="11"/>
    </row>
    <row r="14" spans="1:4" ht="18.75" customHeight="1" x14ac:dyDescent="0.25">
      <c r="A14" s="96" t="s">
        <v>275</v>
      </c>
      <c r="B14" s="194">
        <v>142</v>
      </c>
      <c r="C14" s="231">
        <f t="shared" si="1"/>
        <v>12.862318840579709</v>
      </c>
      <c r="D14" s="11"/>
    </row>
    <row r="15" spans="1:4" ht="18.75" customHeight="1" x14ac:dyDescent="0.25">
      <c r="A15" s="96" t="s">
        <v>10</v>
      </c>
      <c r="B15" s="194">
        <v>190</v>
      </c>
      <c r="C15" s="231">
        <f t="shared" si="1"/>
        <v>17.210144927536231</v>
      </c>
      <c r="D15" s="11"/>
    </row>
    <row r="16" spans="1:4" ht="18.75" x14ac:dyDescent="0.25">
      <c r="A16" s="96" t="s">
        <v>203</v>
      </c>
      <c r="B16" s="194">
        <v>139</v>
      </c>
      <c r="C16" s="231">
        <f t="shared" si="1"/>
        <v>12.590579710144928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view="pageBreakPreview" zoomScaleNormal="80" zoomScaleSheetLayoutView="100" workbookViewId="0">
      <selection activeCell="B97" sqref="B97:L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68" t="s">
        <v>95</v>
      </c>
      <c r="B1" s="368"/>
      <c r="C1" s="368"/>
      <c r="D1" s="368"/>
      <c r="E1" s="368"/>
      <c r="F1" s="368"/>
      <c r="G1" s="368"/>
      <c r="H1" s="368"/>
      <c r="I1" s="368"/>
      <c r="J1" s="368"/>
      <c r="K1" s="167"/>
      <c r="L1" s="167"/>
    </row>
    <row r="2" spans="1:12" s="5" customFormat="1" ht="37.5" customHeight="1" x14ac:dyDescent="0.25">
      <c r="A2" s="370" t="s">
        <v>59</v>
      </c>
      <c r="B2" s="350" t="s">
        <v>52</v>
      </c>
      <c r="C2" s="350" t="s">
        <v>53</v>
      </c>
      <c r="D2" s="350"/>
      <c r="E2" s="350" t="s">
        <v>54</v>
      </c>
      <c r="F2" s="350" t="s">
        <v>55</v>
      </c>
      <c r="G2" s="350" t="s">
        <v>60</v>
      </c>
      <c r="H2" s="350"/>
      <c r="I2" s="350"/>
      <c r="J2" s="350" t="s">
        <v>61</v>
      </c>
      <c r="K2" s="350" t="s">
        <v>217</v>
      </c>
      <c r="L2" s="350" t="s">
        <v>205</v>
      </c>
    </row>
    <row r="3" spans="1:12" s="5" customFormat="1" ht="57.75" customHeight="1" x14ac:dyDescent="0.25">
      <c r="A3" s="370"/>
      <c r="B3" s="350"/>
      <c r="C3" s="190" t="s">
        <v>56</v>
      </c>
      <c r="D3" s="190" t="s">
        <v>86</v>
      </c>
      <c r="E3" s="350"/>
      <c r="F3" s="350"/>
      <c r="G3" s="190" t="s">
        <v>62</v>
      </c>
      <c r="H3" s="190" t="s">
        <v>216</v>
      </c>
      <c r="I3" s="190" t="s">
        <v>63</v>
      </c>
      <c r="J3" s="350"/>
      <c r="K3" s="350"/>
      <c r="L3" s="350"/>
    </row>
    <row r="4" spans="1:12" s="5" customFormat="1" ht="75" customHeight="1" x14ac:dyDescent="0.25">
      <c r="A4" s="59" t="s">
        <v>64</v>
      </c>
      <c r="B4" s="99" t="s">
        <v>57</v>
      </c>
      <c r="C4" s="99">
        <f>SUM(C5,C12,C16)</f>
        <v>7</v>
      </c>
      <c r="D4" s="99">
        <f>SUM(D5,D12,D16)</f>
        <v>9</v>
      </c>
      <c r="E4" s="99"/>
      <c r="F4" s="99"/>
      <c r="G4" s="99">
        <f t="shared" ref="G4:L4" si="0">SUM(G5,G12,G16)</f>
        <v>158</v>
      </c>
      <c r="H4" s="99">
        <f t="shared" si="0"/>
        <v>0</v>
      </c>
      <c r="I4" s="99">
        <f t="shared" si="0"/>
        <v>4505</v>
      </c>
      <c r="J4" s="99">
        <f t="shared" si="0"/>
        <v>2</v>
      </c>
      <c r="K4" s="99">
        <f t="shared" si="0"/>
        <v>3</v>
      </c>
      <c r="L4" s="99">
        <f t="shared" si="0"/>
        <v>699000</v>
      </c>
    </row>
    <row r="5" spans="1:12" s="5" customFormat="1" ht="21.6" customHeight="1" x14ac:dyDescent="0.25">
      <c r="A5" s="58"/>
      <c r="B5" s="124" t="s">
        <v>218</v>
      </c>
      <c r="C5" s="205">
        <f>SUM(C6:C11)</f>
        <v>0</v>
      </c>
      <c r="D5" s="205">
        <f>D6+D7+D8+D9+D10+D11</f>
        <v>0</v>
      </c>
      <c r="E5" s="195"/>
      <c r="F5" s="126"/>
      <c r="G5" s="205">
        <f t="shared" ref="G5:L5" si="1">SUM(G6:G11)</f>
        <v>0</v>
      </c>
      <c r="H5" s="205">
        <f t="shared" si="1"/>
        <v>0</v>
      </c>
      <c r="I5" s="125">
        <f t="shared" si="1"/>
        <v>0</v>
      </c>
      <c r="J5" s="126">
        <f t="shared" si="1"/>
        <v>0</v>
      </c>
      <c r="K5" s="126">
        <f t="shared" si="1"/>
        <v>0</v>
      </c>
      <c r="L5" s="127">
        <f t="shared" si="1"/>
        <v>0</v>
      </c>
    </row>
    <row r="6" spans="1:12" s="5" customFormat="1" x14ac:dyDescent="0.25">
      <c r="A6" s="58"/>
      <c r="B6" s="67"/>
      <c r="C6" s="57"/>
      <c r="D6" s="57"/>
      <c r="E6" s="98"/>
      <c r="F6" s="98"/>
      <c r="G6" s="21"/>
      <c r="H6" s="21"/>
      <c r="I6" s="21"/>
      <c r="J6" s="108"/>
      <c r="K6" s="108"/>
      <c r="L6" s="108"/>
    </row>
    <row r="7" spans="1:12" s="5" customFormat="1" x14ac:dyDescent="0.25">
      <c r="A7" s="58"/>
      <c r="B7" s="67"/>
      <c r="C7" s="57"/>
      <c r="D7" s="57"/>
      <c r="E7" s="98"/>
      <c r="F7" s="98"/>
      <c r="G7" s="21"/>
      <c r="H7" s="21"/>
      <c r="I7" s="21"/>
      <c r="J7" s="108"/>
      <c r="K7" s="108"/>
      <c r="L7" s="108"/>
    </row>
    <row r="8" spans="1:12" s="5" customFormat="1" x14ac:dyDescent="0.25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 x14ac:dyDescent="0.25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 x14ac:dyDescent="0.25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 x14ac:dyDescent="0.25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 x14ac:dyDescent="0.25">
      <c r="A12" s="58"/>
      <c r="B12" s="124" t="s">
        <v>219</v>
      </c>
      <c r="C12" s="205">
        <f>SUM(C13:C15)</f>
        <v>3</v>
      </c>
      <c r="D12" s="206">
        <f>SUM(D13:D15)</f>
        <v>3</v>
      </c>
      <c r="E12" s="195"/>
      <c r="F12" s="126"/>
      <c r="G12" s="205">
        <f>SUM(G13:G15)</f>
        <v>36</v>
      </c>
      <c r="H12" s="205">
        <f>SUM(H13:H15)</f>
        <v>0</v>
      </c>
      <c r="I12" s="205">
        <f>SUM(I13:I15)</f>
        <v>1514</v>
      </c>
      <c r="J12" s="207">
        <v>2</v>
      </c>
      <c r="K12" s="207">
        <f>SUM(K13:K15)</f>
        <v>0</v>
      </c>
      <c r="L12" s="208">
        <f>SUM(L13:L15)</f>
        <v>0</v>
      </c>
    </row>
    <row r="13" spans="1:12" s="5" customFormat="1" ht="37.5" x14ac:dyDescent="0.25">
      <c r="A13" s="58"/>
      <c r="B13" s="280" t="s">
        <v>507</v>
      </c>
      <c r="C13" s="277">
        <v>1</v>
      </c>
      <c r="D13" s="277">
        <v>1</v>
      </c>
      <c r="E13" s="276" t="s">
        <v>508</v>
      </c>
      <c r="F13" s="276" t="s">
        <v>509</v>
      </c>
      <c r="G13" s="274">
        <v>11</v>
      </c>
      <c r="H13" s="274"/>
      <c r="I13" s="274">
        <v>709</v>
      </c>
      <c r="J13" s="284"/>
      <c r="K13" s="284"/>
      <c r="L13" s="284"/>
    </row>
    <row r="14" spans="1:12" s="5" customFormat="1" ht="37.5" x14ac:dyDescent="0.25">
      <c r="A14" s="58"/>
      <c r="B14" s="280" t="s">
        <v>510</v>
      </c>
      <c r="C14" s="277">
        <v>1</v>
      </c>
      <c r="D14" s="277">
        <v>1</v>
      </c>
      <c r="E14" s="276" t="s">
        <v>508</v>
      </c>
      <c r="F14" s="276" t="s">
        <v>511</v>
      </c>
      <c r="G14" s="274">
        <v>15</v>
      </c>
      <c r="H14" s="274"/>
      <c r="I14" s="274">
        <v>335</v>
      </c>
      <c r="J14" s="284"/>
      <c r="K14" s="284"/>
      <c r="L14" s="284"/>
    </row>
    <row r="15" spans="1:12" s="5" customFormat="1" ht="37.5" x14ac:dyDescent="0.25">
      <c r="A15" s="58"/>
      <c r="B15" s="280" t="s">
        <v>512</v>
      </c>
      <c r="C15" s="277">
        <v>1</v>
      </c>
      <c r="D15" s="277">
        <v>1</v>
      </c>
      <c r="E15" s="276" t="s">
        <v>508</v>
      </c>
      <c r="F15" s="276" t="s">
        <v>511</v>
      </c>
      <c r="G15" s="274">
        <v>10</v>
      </c>
      <c r="H15" s="274"/>
      <c r="I15" s="274">
        <v>470</v>
      </c>
      <c r="J15" s="284"/>
      <c r="K15" s="284"/>
      <c r="L15" s="284"/>
    </row>
    <row r="16" spans="1:12" s="5" customFormat="1" x14ac:dyDescent="0.25">
      <c r="A16" s="58"/>
      <c r="B16" s="285" t="s">
        <v>220</v>
      </c>
      <c r="C16" s="300">
        <f>SUM(C17:C22)</f>
        <v>4</v>
      </c>
      <c r="D16" s="300">
        <f>SUM(D17:D22)</f>
        <v>6</v>
      </c>
      <c r="E16" s="297"/>
      <c r="F16" s="287"/>
      <c r="G16" s="300">
        <f t="shared" ref="G16:L16" si="2">SUM(G17:G22)</f>
        <v>122</v>
      </c>
      <c r="H16" s="300">
        <f t="shared" si="2"/>
        <v>0</v>
      </c>
      <c r="I16" s="300">
        <f t="shared" si="2"/>
        <v>2991</v>
      </c>
      <c r="J16" s="301">
        <f t="shared" si="2"/>
        <v>0</v>
      </c>
      <c r="K16" s="301">
        <f t="shared" si="2"/>
        <v>3</v>
      </c>
      <c r="L16" s="302">
        <f t="shared" si="2"/>
        <v>699000</v>
      </c>
    </row>
    <row r="17" spans="1:12" s="5" customFormat="1" ht="37.5" x14ac:dyDescent="0.25">
      <c r="A17" s="58"/>
      <c r="B17" s="289" t="s">
        <v>513</v>
      </c>
      <c r="C17" s="290">
        <v>1</v>
      </c>
      <c r="D17" s="290">
        <v>1</v>
      </c>
      <c r="E17" s="298" t="s">
        <v>514</v>
      </c>
      <c r="F17" s="291" t="s">
        <v>511</v>
      </c>
      <c r="G17" s="290">
        <v>12</v>
      </c>
      <c r="H17" s="290"/>
      <c r="I17" s="290">
        <v>137</v>
      </c>
      <c r="J17" s="291"/>
      <c r="K17" s="291"/>
      <c r="L17" s="299"/>
    </row>
    <row r="18" spans="1:12" s="5" customFormat="1" ht="37.5" x14ac:dyDescent="0.25">
      <c r="A18" s="58"/>
      <c r="B18" s="289" t="s">
        <v>515</v>
      </c>
      <c r="C18" s="290">
        <v>1</v>
      </c>
      <c r="D18" s="290">
        <v>1</v>
      </c>
      <c r="E18" s="298" t="s">
        <v>514</v>
      </c>
      <c r="F18" s="291" t="s">
        <v>509</v>
      </c>
      <c r="G18" s="290">
        <v>20</v>
      </c>
      <c r="H18" s="290"/>
      <c r="I18" s="290">
        <v>340</v>
      </c>
      <c r="J18" s="291"/>
      <c r="K18" s="291"/>
      <c r="L18" s="299"/>
    </row>
    <row r="19" spans="1:12" s="5" customFormat="1" ht="56.25" x14ac:dyDescent="0.25">
      <c r="A19" s="58"/>
      <c r="B19" s="289" t="s">
        <v>516</v>
      </c>
      <c r="C19" s="290">
        <v>1</v>
      </c>
      <c r="D19" s="290">
        <v>1</v>
      </c>
      <c r="E19" s="298" t="s">
        <v>517</v>
      </c>
      <c r="F19" s="291" t="s">
        <v>511</v>
      </c>
      <c r="G19" s="290">
        <v>10</v>
      </c>
      <c r="H19" s="290"/>
      <c r="I19" s="290">
        <v>2014</v>
      </c>
      <c r="J19" s="291"/>
      <c r="K19" s="291"/>
      <c r="L19" s="299"/>
    </row>
    <row r="20" spans="1:12" s="5" customFormat="1" ht="56.25" x14ac:dyDescent="0.25">
      <c r="A20" s="58"/>
      <c r="B20" s="289" t="s">
        <v>518</v>
      </c>
      <c r="C20" s="290">
        <v>1</v>
      </c>
      <c r="D20" s="290">
        <v>1</v>
      </c>
      <c r="E20" s="298" t="s">
        <v>519</v>
      </c>
      <c r="F20" s="291" t="s">
        <v>511</v>
      </c>
      <c r="G20" s="290">
        <v>40</v>
      </c>
      <c r="H20" s="290"/>
      <c r="I20" s="290">
        <v>200</v>
      </c>
      <c r="J20" s="291"/>
      <c r="K20" s="291"/>
      <c r="L20" s="299"/>
    </row>
    <row r="21" spans="1:12" s="5" customFormat="1" ht="56.25" x14ac:dyDescent="0.25">
      <c r="A21" s="58"/>
      <c r="B21" s="280" t="s">
        <v>520</v>
      </c>
      <c r="C21" s="277"/>
      <c r="D21" s="277">
        <v>1</v>
      </c>
      <c r="E21" s="276" t="s">
        <v>521</v>
      </c>
      <c r="F21" s="276" t="s">
        <v>509</v>
      </c>
      <c r="G21" s="274">
        <v>20</v>
      </c>
      <c r="H21" s="274"/>
      <c r="I21" s="274">
        <v>200</v>
      </c>
      <c r="J21" s="284"/>
      <c r="K21" s="284">
        <v>2</v>
      </c>
      <c r="L21" s="296">
        <v>625000</v>
      </c>
    </row>
    <row r="22" spans="1:12" s="5" customFormat="1" ht="37.5" x14ac:dyDescent="0.25">
      <c r="A22" s="58"/>
      <c r="B22" s="280" t="s">
        <v>522</v>
      </c>
      <c r="C22" s="277"/>
      <c r="D22" s="277">
        <v>1</v>
      </c>
      <c r="E22" s="276" t="s">
        <v>521</v>
      </c>
      <c r="F22" s="276" t="s">
        <v>509</v>
      </c>
      <c r="G22" s="274">
        <v>20</v>
      </c>
      <c r="H22" s="274"/>
      <c r="I22" s="274">
        <v>100</v>
      </c>
      <c r="J22" s="284"/>
      <c r="K22" s="284">
        <v>1</v>
      </c>
      <c r="L22" s="296">
        <v>74000</v>
      </c>
    </row>
    <row r="23" spans="1:12" s="5" customFormat="1" ht="75" customHeight="1" x14ac:dyDescent="0.25">
      <c r="A23" s="59" t="s">
        <v>65</v>
      </c>
      <c r="B23" s="283" t="s">
        <v>58</v>
      </c>
      <c r="C23" s="283">
        <f>SUM(C24,C29,C35)</f>
        <v>0</v>
      </c>
      <c r="D23" s="283">
        <f>SUM(D24,D29,D35)</f>
        <v>0</v>
      </c>
      <c r="E23" s="283"/>
      <c r="F23" s="283"/>
      <c r="G23" s="283">
        <f>SUM(G24,G29,G35)</f>
        <v>0</v>
      </c>
      <c r="H23" s="283">
        <f>SUM(H24,H29,H35)</f>
        <v>0</v>
      </c>
      <c r="I23" s="283">
        <f>SUM(I24,I29,I35)</f>
        <v>0</v>
      </c>
      <c r="J23" s="283">
        <f>SUM(J24,J29,J35)</f>
        <v>0</v>
      </c>
      <c r="K23" s="283">
        <f>SUM(K24,K29,K35)</f>
        <v>0</v>
      </c>
      <c r="L23" s="283">
        <f>SUM(K24,K29,K35)</f>
        <v>0</v>
      </c>
    </row>
    <row r="24" spans="1:12" s="5" customFormat="1" x14ac:dyDescent="0.25">
      <c r="A24" s="58"/>
      <c r="B24" s="285" t="s">
        <v>218</v>
      </c>
      <c r="C24" s="300">
        <f>SUM(C25:C28)</f>
        <v>0</v>
      </c>
      <c r="D24" s="300">
        <f>SUM(D25:D28)</f>
        <v>0</v>
      </c>
      <c r="E24" s="297"/>
      <c r="F24" s="287"/>
      <c r="G24" s="300">
        <f t="shared" ref="G24:L24" si="3">SUM(G25:G28)</f>
        <v>0</v>
      </c>
      <c r="H24" s="300">
        <f t="shared" si="3"/>
        <v>0</v>
      </c>
      <c r="I24" s="300">
        <f t="shared" si="3"/>
        <v>0</v>
      </c>
      <c r="J24" s="301">
        <f t="shared" si="3"/>
        <v>0</v>
      </c>
      <c r="K24" s="301">
        <f t="shared" si="3"/>
        <v>0</v>
      </c>
      <c r="L24" s="302">
        <f t="shared" si="3"/>
        <v>0</v>
      </c>
    </row>
    <row r="25" spans="1:12" s="5" customFormat="1" x14ac:dyDescent="0.25">
      <c r="A25" s="58"/>
      <c r="B25" s="280"/>
      <c r="C25" s="277"/>
      <c r="D25" s="277"/>
      <c r="E25" s="276"/>
      <c r="F25" s="276"/>
      <c r="G25" s="274"/>
      <c r="H25" s="274"/>
      <c r="I25" s="274"/>
      <c r="J25" s="276"/>
      <c r="K25" s="276"/>
      <c r="L25" s="276"/>
    </row>
    <row r="26" spans="1:12" s="5" customFormat="1" x14ac:dyDescent="0.25">
      <c r="A26" s="58"/>
      <c r="B26" s="280"/>
      <c r="C26" s="277"/>
      <c r="D26" s="277"/>
      <c r="E26" s="276"/>
      <c r="F26" s="276"/>
      <c r="G26" s="274"/>
      <c r="H26" s="274"/>
      <c r="I26" s="274"/>
      <c r="J26" s="276"/>
      <c r="K26" s="276"/>
      <c r="L26" s="276"/>
    </row>
    <row r="27" spans="1:12" s="5" customFormat="1" x14ac:dyDescent="0.25">
      <c r="A27" s="58"/>
      <c r="B27" s="280"/>
      <c r="C27" s="277"/>
      <c r="D27" s="277"/>
      <c r="E27" s="276"/>
      <c r="F27" s="276"/>
      <c r="G27" s="274"/>
      <c r="H27" s="274"/>
      <c r="I27" s="274"/>
      <c r="J27" s="276"/>
      <c r="K27" s="276"/>
      <c r="L27" s="276"/>
    </row>
    <row r="28" spans="1:12" s="5" customFormat="1" x14ac:dyDescent="0.25">
      <c r="A28" s="58"/>
      <c r="B28" s="280"/>
      <c r="C28" s="277"/>
      <c r="D28" s="277"/>
      <c r="E28" s="276"/>
      <c r="F28" s="276"/>
      <c r="G28" s="274"/>
      <c r="H28" s="274"/>
      <c r="I28" s="274"/>
      <c r="J28" s="276"/>
      <c r="K28" s="276"/>
      <c r="L28" s="276"/>
    </row>
    <row r="29" spans="1:12" s="5" customFormat="1" x14ac:dyDescent="0.25">
      <c r="A29" s="58"/>
      <c r="B29" s="285" t="s">
        <v>219</v>
      </c>
      <c r="C29" s="300">
        <f>SUM(C30:C34)</f>
        <v>0</v>
      </c>
      <c r="D29" s="300">
        <f>SUM(D30:D34)</f>
        <v>0</v>
      </c>
      <c r="E29" s="297"/>
      <c r="F29" s="287"/>
      <c r="G29" s="300">
        <f t="shared" ref="G29:L29" si="4">SUM(G30:G34)</f>
        <v>0</v>
      </c>
      <c r="H29" s="300">
        <f t="shared" si="4"/>
        <v>0</v>
      </c>
      <c r="I29" s="300">
        <f t="shared" si="4"/>
        <v>0</v>
      </c>
      <c r="J29" s="301">
        <f t="shared" si="4"/>
        <v>0</v>
      </c>
      <c r="K29" s="301">
        <f t="shared" si="4"/>
        <v>0</v>
      </c>
      <c r="L29" s="302">
        <f t="shared" si="4"/>
        <v>0</v>
      </c>
    </row>
    <row r="30" spans="1:12" s="5" customFormat="1" x14ac:dyDescent="0.25">
      <c r="A30" s="58"/>
      <c r="B30" s="280"/>
      <c r="C30" s="277"/>
      <c r="D30" s="277"/>
      <c r="E30" s="276"/>
      <c r="F30" s="276"/>
      <c r="G30" s="274"/>
      <c r="H30" s="274"/>
      <c r="I30" s="274"/>
      <c r="J30" s="276"/>
      <c r="K30" s="276"/>
      <c r="L30" s="276"/>
    </row>
    <row r="31" spans="1:12" s="5" customFormat="1" x14ac:dyDescent="0.25">
      <c r="A31" s="58"/>
      <c r="B31" s="280"/>
      <c r="C31" s="277"/>
      <c r="D31" s="277"/>
      <c r="E31" s="276"/>
      <c r="F31" s="276"/>
      <c r="G31" s="274"/>
      <c r="H31" s="274"/>
      <c r="I31" s="274"/>
      <c r="J31" s="276"/>
      <c r="K31" s="276"/>
      <c r="L31" s="276"/>
    </row>
    <row r="32" spans="1:12" s="5" customFormat="1" x14ac:dyDescent="0.25">
      <c r="A32" s="58"/>
      <c r="B32" s="280"/>
      <c r="C32" s="277"/>
      <c r="D32" s="277"/>
      <c r="E32" s="276"/>
      <c r="F32" s="276"/>
      <c r="G32" s="274"/>
      <c r="H32" s="274"/>
      <c r="I32" s="274"/>
      <c r="J32" s="276"/>
      <c r="K32" s="276"/>
      <c r="L32" s="276"/>
    </row>
    <row r="33" spans="1:12" s="5" customFormat="1" x14ac:dyDescent="0.25">
      <c r="A33" s="58"/>
      <c r="B33" s="280"/>
      <c r="C33" s="277"/>
      <c r="D33" s="277"/>
      <c r="E33" s="276"/>
      <c r="F33" s="276"/>
      <c r="G33" s="274"/>
      <c r="H33" s="274"/>
      <c r="I33" s="274"/>
      <c r="J33" s="276"/>
      <c r="K33" s="276"/>
      <c r="L33" s="276"/>
    </row>
    <row r="34" spans="1:12" s="5" customFormat="1" x14ac:dyDescent="0.25">
      <c r="A34" s="58"/>
      <c r="B34" s="280"/>
      <c r="C34" s="277"/>
      <c r="D34" s="277"/>
      <c r="E34" s="276"/>
      <c r="F34" s="276"/>
      <c r="G34" s="274"/>
      <c r="H34" s="274"/>
      <c r="I34" s="274"/>
      <c r="J34" s="276"/>
      <c r="K34" s="276"/>
      <c r="L34" s="276"/>
    </row>
    <row r="35" spans="1:12" s="5" customFormat="1" x14ac:dyDescent="0.25">
      <c r="A35" s="58"/>
      <c r="B35" s="285" t="s">
        <v>220</v>
      </c>
      <c r="C35" s="300">
        <f>SUM(C36:C40)</f>
        <v>0</v>
      </c>
      <c r="D35" s="300">
        <f>SUM(D36:D40)</f>
        <v>0</v>
      </c>
      <c r="E35" s="297"/>
      <c r="F35" s="287"/>
      <c r="G35" s="300">
        <f t="shared" ref="G35:L35" si="5">SUM(G36:G40)</f>
        <v>0</v>
      </c>
      <c r="H35" s="300">
        <f t="shared" si="5"/>
        <v>0</v>
      </c>
      <c r="I35" s="300">
        <f t="shared" si="5"/>
        <v>0</v>
      </c>
      <c r="J35" s="301">
        <f t="shared" si="5"/>
        <v>0</v>
      </c>
      <c r="K35" s="301">
        <f t="shared" si="5"/>
        <v>0</v>
      </c>
      <c r="L35" s="302">
        <f t="shared" si="5"/>
        <v>0</v>
      </c>
    </row>
    <row r="36" spans="1:12" s="5" customFormat="1" x14ac:dyDescent="0.25">
      <c r="A36" s="58"/>
      <c r="B36" s="280"/>
      <c r="C36" s="277"/>
      <c r="D36" s="277"/>
      <c r="E36" s="276"/>
      <c r="F36" s="276"/>
      <c r="G36" s="274"/>
      <c r="H36" s="274"/>
      <c r="I36" s="274"/>
      <c r="J36" s="276"/>
      <c r="K36" s="276"/>
      <c r="L36" s="276"/>
    </row>
    <row r="37" spans="1:12" s="5" customFormat="1" x14ac:dyDescent="0.25">
      <c r="A37" s="58"/>
      <c r="B37" s="280"/>
      <c r="C37" s="277"/>
      <c r="D37" s="277"/>
      <c r="E37" s="276"/>
      <c r="F37" s="276"/>
      <c r="G37" s="274"/>
      <c r="H37" s="274"/>
      <c r="I37" s="274"/>
      <c r="J37" s="276"/>
      <c r="K37" s="276"/>
      <c r="L37" s="276"/>
    </row>
    <row r="38" spans="1:12" s="5" customFormat="1" x14ac:dyDescent="0.25">
      <c r="A38" s="58"/>
      <c r="B38" s="280"/>
      <c r="C38" s="277"/>
      <c r="D38" s="277"/>
      <c r="E38" s="276"/>
      <c r="F38" s="276"/>
      <c r="G38" s="274"/>
      <c r="H38" s="274"/>
      <c r="I38" s="274"/>
      <c r="J38" s="276"/>
      <c r="K38" s="276"/>
      <c r="L38" s="276"/>
    </row>
    <row r="39" spans="1:12" s="5" customFormat="1" x14ac:dyDescent="0.25">
      <c r="A39" s="58"/>
      <c r="B39" s="280"/>
      <c r="C39" s="277"/>
      <c r="D39" s="277"/>
      <c r="E39" s="276"/>
      <c r="F39" s="276"/>
      <c r="G39" s="274"/>
      <c r="H39" s="274"/>
      <c r="I39" s="274"/>
      <c r="J39" s="276"/>
      <c r="K39" s="276"/>
      <c r="L39" s="276"/>
    </row>
    <row r="40" spans="1:12" x14ac:dyDescent="0.25">
      <c r="A40" s="58"/>
      <c r="B40" s="280"/>
      <c r="C40" s="277"/>
      <c r="D40" s="277"/>
      <c r="E40" s="276"/>
      <c r="F40" s="276"/>
      <c r="G40" s="274"/>
      <c r="H40" s="274"/>
      <c r="I40" s="274"/>
      <c r="J40" s="276"/>
      <c r="K40" s="276"/>
      <c r="L40" s="276"/>
    </row>
    <row r="41" spans="1:12" s="5" customFormat="1" ht="37.5" customHeight="1" x14ac:dyDescent="0.25">
      <c r="A41" s="59" t="s">
        <v>91</v>
      </c>
      <c r="B41" s="283" t="s">
        <v>66</v>
      </c>
      <c r="C41" s="283">
        <f>SUM(C42,C46,C51)</f>
        <v>2</v>
      </c>
      <c r="D41" s="283">
        <f>SUM(D42,D46,D51)</f>
        <v>2</v>
      </c>
      <c r="E41" s="283"/>
      <c r="F41" s="278"/>
      <c r="G41" s="283">
        <f t="shared" ref="G41:L41" si="6">SUM(G42,G46,G51)</f>
        <v>31</v>
      </c>
      <c r="H41" s="283">
        <f t="shared" si="6"/>
        <v>0</v>
      </c>
      <c r="I41" s="283">
        <f t="shared" si="6"/>
        <v>439</v>
      </c>
      <c r="J41" s="283">
        <f t="shared" si="6"/>
        <v>1</v>
      </c>
      <c r="K41" s="283">
        <f t="shared" si="6"/>
        <v>0</v>
      </c>
      <c r="L41" s="283">
        <f t="shared" si="6"/>
        <v>0</v>
      </c>
    </row>
    <row r="42" spans="1:12" s="5" customFormat="1" x14ac:dyDescent="0.25">
      <c r="A42" s="58"/>
      <c r="B42" s="285" t="s">
        <v>218</v>
      </c>
      <c r="C42" s="286">
        <f>SUM(C43:C45)</f>
        <v>0</v>
      </c>
      <c r="D42" s="286">
        <f>SUM(D43:D45)</f>
        <v>0</v>
      </c>
      <c r="E42" s="297"/>
      <c r="F42" s="287"/>
      <c r="G42" s="286">
        <f t="shared" ref="G42:L42" si="7">SUM(G43:G45)</f>
        <v>0</v>
      </c>
      <c r="H42" s="286">
        <f t="shared" si="7"/>
        <v>0</v>
      </c>
      <c r="I42" s="286">
        <f t="shared" si="7"/>
        <v>0</v>
      </c>
      <c r="J42" s="287">
        <f t="shared" si="7"/>
        <v>0</v>
      </c>
      <c r="K42" s="287">
        <f t="shared" si="7"/>
        <v>0</v>
      </c>
      <c r="L42" s="288">
        <f t="shared" si="7"/>
        <v>0</v>
      </c>
    </row>
    <row r="43" spans="1:12" s="5" customFormat="1" x14ac:dyDescent="0.25">
      <c r="A43" s="58"/>
      <c r="B43" s="280"/>
      <c r="C43" s="277"/>
      <c r="D43" s="277"/>
      <c r="E43" s="276"/>
      <c r="F43" s="276"/>
      <c r="G43" s="274"/>
      <c r="H43" s="274"/>
      <c r="I43" s="274"/>
      <c r="J43" s="276"/>
      <c r="K43" s="276"/>
      <c r="L43" s="276"/>
    </row>
    <row r="44" spans="1:12" s="5" customFormat="1" x14ac:dyDescent="0.25">
      <c r="A44" s="58"/>
      <c r="B44" s="280"/>
      <c r="C44" s="277"/>
      <c r="D44" s="277"/>
      <c r="E44" s="276"/>
      <c r="F44" s="276"/>
      <c r="G44" s="274"/>
      <c r="H44" s="274"/>
      <c r="I44" s="274"/>
      <c r="J44" s="276"/>
      <c r="K44" s="276"/>
      <c r="L44" s="276"/>
    </row>
    <row r="45" spans="1:12" s="5" customFormat="1" x14ac:dyDescent="0.25">
      <c r="A45" s="58"/>
      <c r="B45" s="280"/>
      <c r="C45" s="277"/>
      <c r="D45" s="277"/>
      <c r="E45" s="276"/>
      <c r="F45" s="276"/>
      <c r="G45" s="274"/>
      <c r="H45" s="274"/>
      <c r="I45" s="274"/>
      <c r="J45" s="276"/>
      <c r="K45" s="276"/>
      <c r="L45" s="276"/>
    </row>
    <row r="46" spans="1:12" s="5" customFormat="1" x14ac:dyDescent="0.25">
      <c r="A46" s="58"/>
      <c r="B46" s="285" t="s">
        <v>219</v>
      </c>
      <c r="C46" s="286">
        <f>SUM(C47:C50)</f>
        <v>0</v>
      </c>
      <c r="D46" s="286">
        <f>SUM(D47:D50)</f>
        <v>0</v>
      </c>
      <c r="E46" s="297"/>
      <c r="F46" s="287"/>
      <c r="G46" s="286">
        <f t="shared" ref="G46:L46" si="8">SUM(G47:G50)</f>
        <v>0</v>
      </c>
      <c r="H46" s="286">
        <f t="shared" si="8"/>
        <v>0</v>
      </c>
      <c r="I46" s="286">
        <f t="shared" si="8"/>
        <v>0</v>
      </c>
      <c r="J46" s="287">
        <f t="shared" si="8"/>
        <v>0</v>
      </c>
      <c r="K46" s="287">
        <f t="shared" si="8"/>
        <v>0</v>
      </c>
      <c r="L46" s="288">
        <f t="shared" si="8"/>
        <v>0</v>
      </c>
    </row>
    <row r="47" spans="1:12" s="5" customFormat="1" x14ac:dyDescent="0.25">
      <c r="A47" s="58"/>
      <c r="B47" s="280"/>
      <c r="C47" s="277"/>
      <c r="D47" s="277"/>
      <c r="E47" s="276"/>
      <c r="F47" s="276"/>
      <c r="G47" s="274"/>
      <c r="H47" s="274"/>
      <c r="I47" s="274"/>
      <c r="J47" s="276"/>
      <c r="K47" s="276"/>
      <c r="L47" s="276"/>
    </row>
    <row r="48" spans="1:12" s="5" customFormat="1" x14ac:dyDescent="0.25">
      <c r="A48" s="58"/>
      <c r="B48" s="280"/>
      <c r="C48" s="277"/>
      <c r="D48" s="277"/>
      <c r="E48" s="276"/>
      <c r="F48" s="276"/>
      <c r="G48" s="274"/>
      <c r="H48" s="274"/>
      <c r="I48" s="274"/>
      <c r="J48" s="276"/>
      <c r="K48" s="276"/>
      <c r="L48" s="276"/>
    </row>
    <row r="49" spans="1:12" s="5" customFormat="1" x14ac:dyDescent="0.25">
      <c r="A49" s="58"/>
      <c r="B49" s="280"/>
      <c r="C49" s="277"/>
      <c r="D49" s="277"/>
      <c r="E49" s="276"/>
      <c r="F49" s="276"/>
      <c r="G49" s="274"/>
      <c r="H49" s="274"/>
      <c r="I49" s="274"/>
      <c r="J49" s="276"/>
      <c r="K49" s="276"/>
      <c r="L49" s="276"/>
    </row>
    <row r="50" spans="1:12" s="5" customFormat="1" x14ac:dyDescent="0.25">
      <c r="A50" s="58"/>
      <c r="B50" s="280"/>
      <c r="C50" s="277"/>
      <c r="D50" s="277"/>
      <c r="E50" s="276"/>
      <c r="F50" s="276"/>
      <c r="G50" s="274"/>
      <c r="H50" s="274"/>
      <c r="I50" s="274"/>
      <c r="J50" s="276"/>
      <c r="K50" s="276"/>
      <c r="L50" s="276"/>
    </row>
    <row r="51" spans="1:12" s="5" customFormat="1" x14ac:dyDescent="0.25">
      <c r="A51" s="58"/>
      <c r="B51" s="285" t="s">
        <v>220</v>
      </c>
      <c r="C51" s="286">
        <f>SUM(C52:C54)</f>
        <v>2</v>
      </c>
      <c r="D51" s="286">
        <f>SUM(D52:D54)</f>
        <v>2</v>
      </c>
      <c r="E51" s="297"/>
      <c r="F51" s="287"/>
      <c r="G51" s="286">
        <f t="shared" ref="G51:L51" si="9">SUM(G52:G54)</f>
        <v>31</v>
      </c>
      <c r="H51" s="286">
        <f t="shared" si="9"/>
        <v>0</v>
      </c>
      <c r="I51" s="286">
        <f t="shared" si="9"/>
        <v>439</v>
      </c>
      <c r="J51" s="287">
        <f t="shared" si="9"/>
        <v>1</v>
      </c>
      <c r="K51" s="287">
        <f t="shared" si="9"/>
        <v>0</v>
      </c>
      <c r="L51" s="288">
        <f t="shared" si="9"/>
        <v>0</v>
      </c>
    </row>
    <row r="52" spans="1:12" s="5" customFormat="1" ht="37.5" x14ac:dyDescent="0.25">
      <c r="A52" s="58"/>
      <c r="B52" s="280" t="s">
        <v>523</v>
      </c>
      <c r="C52" s="277">
        <v>1</v>
      </c>
      <c r="D52" s="277">
        <v>1</v>
      </c>
      <c r="E52" s="276" t="s">
        <v>524</v>
      </c>
      <c r="F52" s="276" t="s">
        <v>525</v>
      </c>
      <c r="G52" s="274">
        <v>11</v>
      </c>
      <c r="H52" s="274"/>
      <c r="I52" s="274">
        <v>309</v>
      </c>
      <c r="J52" s="276">
        <v>1</v>
      </c>
      <c r="K52" s="276"/>
      <c r="L52" s="276"/>
    </row>
    <row r="53" spans="1:12" s="5" customFormat="1" ht="37.5" x14ac:dyDescent="0.25">
      <c r="A53" s="58"/>
      <c r="B53" s="280" t="s">
        <v>526</v>
      </c>
      <c r="C53" s="277">
        <v>1</v>
      </c>
      <c r="D53" s="277">
        <v>1</v>
      </c>
      <c r="E53" s="276" t="s">
        <v>527</v>
      </c>
      <c r="F53" s="276" t="s">
        <v>525</v>
      </c>
      <c r="G53" s="274">
        <v>20</v>
      </c>
      <c r="H53" s="274"/>
      <c r="I53" s="274">
        <v>130</v>
      </c>
      <c r="J53" s="276"/>
      <c r="K53" s="276"/>
      <c r="L53" s="276"/>
    </row>
    <row r="54" spans="1:12" x14ac:dyDescent="0.25">
      <c r="A54" s="58"/>
      <c r="B54" s="280"/>
      <c r="C54" s="277"/>
      <c r="D54" s="277"/>
      <c r="E54" s="276"/>
      <c r="F54" s="276"/>
      <c r="G54" s="274"/>
      <c r="H54" s="274"/>
      <c r="I54" s="274"/>
      <c r="J54" s="276"/>
      <c r="K54" s="276"/>
      <c r="L54" s="276"/>
    </row>
    <row r="55" spans="1:12" s="5" customFormat="1" ht="75" customHeight="1" x14ac:dyDescent="0.25">
      <c r="A55" s="99" t="s">
        <v>92</v>
      </c>
      <c r="B55" s="283" t="s">
        <v>67</v>
      </c>
      <c r="C55" s="283">
        <f>SUM(C56,C60,C64)</f>
        <v>4</v>
      </c>
      <c r="D55" s="283">
        <f>SUM(D56,D60,D64)</f>
        <v>5</v>
      </c>
      <c r="E55" s="283"/>
      <c r="F55" s="283"/>
      <c r="G55" s="283">
        <f t="shared" ref="G55:L55" si="10">SUM(G56,G60,G64)</f>
        <v>70</v>
      </c>
      <c r="H55" s="283">
        <f t="shared" si="10"/>
        <v>0</v>
      </c>
      <c r="I55" s="283">
        <f t="shared" si="10"/>
        <v>1190</v>
      </c>
      <c r="J55" s="283">
        <f t="shared" si="10"/>
        <v>0</v>
      </c>
      <c r="K55" s="283">
        <f t="shared" si="10"/>
        <v>1</v>
      </c>
      <c r="L55" s="283">
        <f t="shared" si="10"/>
        <v>80000</v>
      </c>
    </row>
    <row r="56" spans="1:12" s="5" customFormat="1" x14ac:dyDescent="0.25">
      <c r="A56" s="58"/>
      <c r="B56" s="285" t="s">
        <v>218</v>
      </c>
      <c r="C56" s="286">
        <f>SUM(C57:C59)</f>
        <v>0</v>
      </c>
      <c r="D56" s="286">
        <f>SUM(D57:D59)</f>
        <v>0</v>
      </c>
      <c r="E56" s="297"/>
      <c r="F56" s="287"/>
      <c r="G56" s="286">
        <f t="shared" ref="G56:L56" si="11">SUM(G57:G59)</f>
        <v>0</v>
      </c>
      <c r="H56" s="286">
        <f t="shared" si="11"/>
        <v>0</v>
      </c>
      <c r="I56" s="286">
        <f t="shared" si="11"/>
        <v>0</v>
      </c>
      <c r="J56" s="287">
        <f t="shared" si="11"/>
        <v>0</v>
      </c>
      <c r="K56" s="287">
        <f t="shared" si="11"/>
        <v>0</v>
      </c>
      <c r="L56" s="288">
        <f t="shared" si="11"/>
        <v>0</v>
      </c>
    </row>
    <row r="57" spans="1:12" s="5" customFormat="1" x14ac:dyDescent="0.25">
      <c r="A57" s="58"/>
      <c r="B57" s="280"/>
      <c r="C57" s="277"/>
      <c r="D57" s="277"/>
      <c r="E57" s="276"/>
      <c r="F57" s="276"/>
      <c r="G57" s="274"/>
      <c r="H57" s="274"/>
      <c r="I57" s="274"/>
      <c r="J57" s="276"/>
      <c r="K57" s="276"/>
      <c r="L57" s="276"/>
    </row>
    <row r="58" spans="1:12" s="5" customFormat="1" x14ac:dyDescent="0.25">
      <c r="A58" s="58"/>
      <c r="B58" s="280"/>
      <c r="C58" s="277"/>
      <c r="D58" s="277"/>
      <c r="E58" s="276"/>
      <c r="F58" s="276"/>
      <c r="G58" s="274"/>
      <c r="H58" s="274"/>
      <c r="I58" s="274"/>
      <c r="J58" s="276"/>
      <c r="K58" s="276"/>
      <c r="L58" s="276"/>
    </row>
    <row r="59" spans="1:12" s="5" customFormat="1" x14ac:dyDescent="0.25">
      <c r="A59" s="58"/>
      <c r="B59" s="280"/>
      <c r="C59" s="277"/>
      <c r="D59" s="277"/>
      <c r="E59" s="276"/>
      <c r="F59" s="276"/>
      <c r="G59" s="274"/>
      <c r="H59" s="274"/>
      <c r="I59" s="274"/>
      <c r="J59" s="276"/>
      <c r="K59" s="276"/>
      <c r="L59" s="276"/>
    </row>
    <row r="60" spans="1:12" s="5" customFormat="1" x14ac:dyDescent="0.25">
      <c r="A60" s="58"/>
      <c r="B60" s="285" t="s">
        <v>219</v>
      </c>
      <c r="C60" s="286">
        <f>SUM(C61:C63)</f>
        <v>1</v>
      </c>
      <c r="D60" s="286">
        <f>SUM(D61:D63)</f>
        <v>1</v>
      </c>
      <c r="E60" s="297"/>
      <c r="F60" s="287"/>
      <c r="G60" s="286">
        <f t="shared" ref="G60:L60" si="12">SUM(G61:G63)</f>
        <v>10</v>
      </c>
      <c r="H60" s="286">
        <f t="shared" si="12"/>
        <v>0</v>
      </c>
      <c r="I60" s="286">
        <f t="shared" si="12"/>
        <v>340</v>
      </c>
      <c r="J60" s="287">
        <f t="shared" si="12"/>
        <v>0</v>
      </c>
      <c r="K60" s="287">
        <f t="shared" si="12"/>
        <v>0</v>
      </c>
      <c r="L60" s="288">
        <f t="shared" si="12"/>
        <v>0</v>
      </c>
    </row>
    <row r="61" spans="1:12" s="5" customFormat="1" ht="37.5" x14ac:dyDescent="0.25">
      <c r="A61" s="58"/>
      <c r="B61" s="280" t="s">
        <v>528</v>
      </c>
      <c r="C61" s="277">
        <v>1</v>
      </c>
      <c r="D61" s="277">
        <v>1</v>
      </c>
      <c r="E61" s="276" t="s">
        <v>508</v>
      </c>
      <c r="F61" s="276" t="s">
        <v>529</v>
      </c>
      <c r="G61" s="274">
        <v>10</v>
      </c>
      <c r="H61" s="274"/>
      <c r="I61" s="274">
        <v>340</v>
      </c>
      <c r="J61" s="276"/>
      <c r="K61" s="276"/>
      <c r="L61" s="276"/>
    </row>
    <row r="62" spans="1:12" s="5" customFormat="1" x14ac:dyDescent="0.25">
      <c r="A62" s="58"/>
      <c r="B62" s="280"/>
      <c r="C62" s="277"/>
      <c r="D62" s="277"/>
      <c r="E62" s="276"/>
      <c r="F62" s="276"/>
      <c r="G62" s="274"/>
      <c r="H62" s="274"/>
      <c r="I62" s="274"/>
      <c r="J62" s="276"/>
      <c r="K62" s="276"/>
      <c r="L62" s="276"/>
    </row>
    <row r="63" spans="1:12" s="5" customFormat="1" x14ac:dyDescent="0.25">
      <c r="A63" s="58"/>
      <c r="B63" s="280"/>
      <c r="C63" s="277"/>
      <c r="D63" s="277"/>
      <c r="E63" s="276"/>
      <c r="F63" s="276"/>
      <c r="G63" s="274"/>
      <c r="H63" s="274"/>
      <c r="I63" s="274"/>
      <c r="J63" s="276"/>
      <c r="K63" s="276"/>
      <c r="L63" s="276"/>
    </row>
    <row r="64" spans="1:12" s="5" customFormat="1" x14ac:dyDescent="0.25">
      <c r="A64" s="58"/>
      <c r="B64" s="285" t="s">
        <v>220</v>
      </c>
      <c r="C64" s="286">
        <f>SUM(C65:C68)</f>
        <v>3</v>
      </c>
      <c r="D64" s="286">
        <f>SUM(D65:D68)</f>
        <v>4</v>
      </c>
      <c r="E64" s="297"/>
      <c r="F64" s="287"/>
      <c r="G64" s="286">
        <f t="shared" ref="G64:L64" si="13">SUM(G65:G68)</f>
        <v>60</v>
      </c>
      <c r="H64" s="286">
        <f t="shared" si="13"/>
        <v>0</v>
      </c>
      <c r="I64" s="286">
        <f t="shared" si="13"/>
        <v>850</v>
      </c>
      <c r="J64" s="287">
        <f t="shared" si="13"/>
        <v>0</v>
      </c>
      <c r="K64" s="287">
        <f t="shared" si="13"/>
        <v>1</v>
      </c>
      <c r="L64" s="288">
        <f t="shared" si="13"/>
        <v>80000</v>
      </c>
    </row>
    <row r="65" spans="1:12" s="5" customFormat="1" ht="56.25" x14ac:dyDescent="0.25">
      <c r="A65" s="58"/>
      <c r="B65" s="280" t="s">
        <v>530</v>
      </c>
      <c r="C65" s="277">
        <v>1</v>
      </c>
      <c r="D65" s="277">
        <v>1</v>
      </c>
      <c r="E65" s="276" t="s">
        <v>531</v>
      </c>
      <c r="F65" s="276" t="s">
        <v>532</v>
      </c>
      <c r="G65" s="274">
        <v>10</v>
      </c>
      <c r="H65" s="274"/>
      <c r="I65" s="274">
        <v>110</v>
      </c>
      <c r="J65" s="276"/>
      <c r="K65" s="276"/>
      <c r="L65" s="276"/>
    </row>
    <row r="66" spans="1:12" s="5" customFormat="1" ht="56.25" x14ac:dyDescent="0.25">
      <c r="A66" s="58"/>
      <c r="B66" s="280" t="s">
        <v>533</v>
      </c>
      <c r="C66" s="277">
        <v>1</v>
      </c>
      <c r="D66" s="277">
        <v>1</v>
      </c>
      <c r="E66" s="276" t="s">
        <v>531</v>
      </c>
      <c r="F66" s="276" t="s">
        <v>534</v>
      </c>
      <c r="G66" s="274">
        <v>10</v>
      </c>
      <c r="H66" s="274"/>
      <c r="I66" s="274">
        <v>110</v>
      </c>
      <c r="J66" s="276"/>
      <c r="K66" s="276"/>
      <c r="L66" s="276"/>
    </row>
    <row r="67" spans="1:12" s="5" customFormat="1" ht="37.5" x14ac:dyDescent="0.25">
      <c r="A67" s="58"/>
      <c r="B67" s="280" t="s">
        <v>535</v>
      </c>
      <c r="C67" s="277">
        <v>1</v>
      </c>
      <c r="D67" s="277">
        <v>1</v>
      </c>
      <c r="E67" s="276" t="s">
        <v>536</v>
      </c>
      <c r="F67" s="276" t="s">
        <v>537</v>
      </c>
      <c r="G67" s="274">
        <v>20</v>
      </c>
      <c r="H67" s="274"/>
      <c r="I67" s="274">
        <v>580</v>
      </c>
      <c r="J67" s="276"/>
      <c r="K67" s="276"/>
      <c r="L67" s="276"/>
    </row>
    <row r="68" spans="1:12" ht="75" x14ac:dyDescent="0.25">
      <c r="A68" s="58"/>
      <c r="B68" s="280" t="s">
        <v>538</v>
      </c>
      <c r="C68" s="277"/>
      <c r="D68" s="277">
        <v>1</v>
      </c>
      <c r="E68" s="276" t="s">
        <v>539</v>
      </c>
      <c r="F68" s="276" t="s">
        <v>511</v>
      </c>
      <c r="G68" s="274">
        <v>20</v>
      </c>
      <c r="H68" s="274"/>
      <c r="I68" s="274">
        <v>50</v>
      </c>
      <c r="J68" s="276"/>
      <c r="K68" s="276">
        <v>1</v>
      </c>
      <c r="L68" s="296">
        <v>80000</v>
      </c>
    </row>
    <row r="69" spans="1:12" s="5" customFormat="1" ht="93.75" customHeight="1" x14ac:dyDescent="0.25">
      <c r="A69" s="99" t="s">
        <v>93</v>
      </c>
      <c r="B69" s="283" t="s">
        <v>68</v>
      </c>
      <c r="C69" s="283">
        <f>SUM(C70,C74,C80)</f>
        <v>2</v>
      </c>
      <c r="D69" s="283">
        <f>SUM(D70,D74,D80)</f>
        <v>3</v>
      </c>
      <c r="E69" s="283"/>
      <c r="F69" s="283"/>
      <c r="G69" s="283">
        <f t="shared" ref="G69:L69" si="14">SUM(G70,G74,G80)</f>
        <v>50</v>
      </c>
      <c r="H69" s="283">
        <f t="shared" si="14"/>
        <v>5</v>
      </c>
      <c r="I69" s="283">
        <f t="shared" si="14"/>
        <v>1422</v>
      </c>
      <c r="J69" s="283">
        <f t="shared" si="14"/>
        <v>0</v>
      </c>
      <c r="K69" s="283">
        <f t="shared" si="14"/>
        <v>1</v>
      </c>
      <c r="L69" s="283">
        <f t="shared" si="14"/>
        <v>90000</v>
      </c>
    </row>
    <row r="70" spans="1:12" s="5" customFormat="1" x14ac:dyDescent="0.25">
      <c r="A70" s="58"/>
      <c r="B70" s="285" t="s">
        <v>218</v>
      </c>
      <c r="C70" s="286">
        <f>SUM(C71:C73)</f>
        <v>0</v>
      </c>
      <c r="D70" s="286">
        <f>SUM(D71:D73)</f>
        <v>0</v>
      </c>
      <c r="E70" s="297"/>
      <c r="F70" s="287"/>
      <c r="G70" s="286">
        <f t="shared" ref="G70:L70" si="15">SUM(G71:G73)</f>
        <v>0</v>
      </c>
      <c r="H70" s="286">
        <f t="shared" si="15"/>
        <v>0</v>
      </c>
      <c r="I70" s="286">
        <f t="shared" si="15"/>
        <v>0</v>
      </c>
      <c r="J70" s="287">
        <f t="shared" si="15"/>
        <v>0</v>
      </c>
      <c r="K70" s="287">
        <f t="shared" si="15"/>
        <v>0</v>
      </c>
      <c r="L70" s="288">
        <f t="shared" si="15"/>
        <v>0</v>
      </c>
    </row>
    <row r="71" spans="1:12" s="5" customFormat="1" x14ac:dyDescent="0.3">
      <c r="A71" s="58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</row>
    <row r="72" spans="1:12" s="5" customFormat="1" x14ac:dyDescent="0.25">
      <c r="A72" s="58"/>
      <c r="B72" s="280"/>
      <c r="C72" s="277"/>
      <c r="D72" s="277"/>
      <c r="E72" s="276"/>
      <c r="F72" s="276"/>
      <c r="G72" s="274"/>
      <c r="H72" s="274"/>
      <c r="I72" s="274"/>
      <c r="J72" s="276"/>
      <c r="K72" s="276"/>
      <c r="L72" s="276"/>
    </row>
    <row r="73" spans="1:12" s="5" customFormat="1" x14ac:dyDescent="0.25">
      <c r="A73" s="58"/>
      <c r="B73" s="280"/>
      <c r="C73" s="277"/>
      <c r="D73" s="277"/>
      <c r="E73" s="276"/>
      <c r="F73" s="276"/>
      <c r="G73" s="274"/>
      <c r="H73" s="274"/>
      <c r="I73" s="274"/>
      <c r="J73" s="276"/>
      <c r="K73" s="276"/>
      <c r="L73" s="276"/>
    </row>
    <row r="74" spans="1:12" s="5" customFormat="1" x14ac:dyDescent="0.25">
      <c r="A74" s="58"/>
      <c r="B74" s="285" t="s">
        <v>219</v>
      </c>
      <c r="C74" s="286">
        <f>SUM(C75:C79)</f>
        <v>1</v>
      </c>
      <c r="D74" s="286">
        <f>SUM(D75:D79)</f>
        <v>1</v>
      </c>
      <c r="E74" s="297"/>
      <c r="F74" s="287"/>
      <c r="G74" s="286">
        <f t="shared" ref="G74:L74" si="16">SUM(G75:G79)</f>
        <v>20</v>
      </c>
      <c r="H74" s="286">
        <f t="shared" si="16"/>
        <v>5</v>
      </c>
      <c r="I74" s="286">
        <f t="shared" si="16"/>
        <v>680</v>
      </c>
      <c r="J74" s="287">
        <f t="shared" si="16"/>
        <v>0</v>
      </c>
      <c r="K74" s="287">
        <f t="shared" si="16"/>
        <v>0</v>
      </c>
      <c r="L74" s="288">
        <f t="shared" si="16"/>
        <v>0</v>
      </c>
    </row>
    <row r="75" spans="1:12" s="5" customFormat="1" ht="37.5" x14ac:dyDescent="0.25">
      <c r="A75" s="58"/>
      <c r="B75" s="280" t="s">
        <v>540</v>
      </c>
      <c r="C75" s="277">
        <v>1</v>
      </c>
      <c r="D75" s="277">
        <v>1</v>
      </c>
      <c r="E75" s="276" t="s">
        <v>508</v>
      </c>
      <c r="F75" s="276" t="s">
        <v>511</v>
      </c>
      <c r="G75" s="274">
        <v>20</v>
      </c>
      <c r="H75" s="274">
        <v>5</v>
      </c>
      <c r="I75" s="274">
        <v>680</v>
      </c>
      <c r="J75" s="276"/>
      <c r="K75" s="276"/>
      <c r="L75" s="276"/>
    </row>
    <row r="76" spans="1:12" s="5" customFormat="1" x14ac:dyDescent="0.25">
      <c r="A76" s="58"/>
      <c r="B76" s="280"/>
      <c r="C76" s="277"/>
      <c r="D76" s="277"/>
      <c r="E76" s="276"/>
      <c r="F76" s="276"/>
      <c r="G76" s="274"/>
      <c r="H76" s="274"/>
      <c r="I76" s="274"/>
      <c r="J76" s="276"/>
      <c r="K76" s="276"/>
      <c r="L76" s="276"/>
    </row>
    <row r="77" spans="1:12" s="5" customFormat="1" x14ac:dyDescent="0.25">
      <c r="A77" s="58"/>
      <c r="B77" s="280"/>
      <c r="C77" s="277"/>
      <c r="D77" s="277"/>
      <c r="E77" s="276"/>
      <c r="F77" s="276"/>
      <c r="G77" s="274"/>
      <c r="H77" s="274"/>
      <c r="I77" s="274"/>
      <c r="J77" s="276"/>
      <c r="K77" s="276"/>
      <c r="L77" s="276"/>
    </row>
    <row r="78" spans="1:12" s="5" customFormat="1" x14ac:dyDescent="0.25">
      <c r="A78" s="58"/>
      <c r="B78" s="280"/>
      <c r="C78" s="277"/>
      <c r="D78" s="277"/>
      <c r="E78" s="276"/>
      <c r="F78" s="276"/>
      <c r="G78" s="274"/>
      <c r="H78" s="274"/>
      <c r="I78" s="274"/>
      <c r="J78" s="276"/>
      <c r="K78" s="276"/>
      <c r="L78" s="276"/>
    </row>
    <row r="79" spans="1:12" s="5" customFormat="1" x14ac:dyDescent="0.25">
      <c r="A79" s="58"/>
      <c r="B79" s="280"/>
      <c r="C79" s="277"/>
      <c r="D79" s="277"/>
      <c r="E79" s="276"/>
      <c r="F79" s="276"/>
      <c r="G79" s="274"/>
      <c r="H79" s="274"/>
      <c r="I79" s="274"/>
      <c r="J79" s="276"/>
      <c r="K79" s="276"/>
      <c r="L79" s="276"/>
    </row>
    <row r="80" spans="1:12" s="5" customFormat="1" x14ac:dyDescent="0.25">
      <c r="A80" s="58"/>
      <c r="B80" s="285" t="s">
        <v>220</v>
      </c>
      <c r="C80" s="286">
        <f>SUM(C81:C84)</f>
        <v>1</v>
      </c>
      <c r="D80" s="286">
        <f>SUM(D81:D84)</f>
        <v>2</v>
      </c>
      <c r="E80" s="297"/>
      <c r="F80" s="287"/>
      <c r="G80" s="286">
        <f t="shared" ref="G80:L80" si="17">SUM(G81:G84)</f>
        <v>30</v>
      </c>
      <c r="H80" s="286">
        <f t="shared" si="17"/>
        <v>0</v>
      </c>
      <c r="I80" s="286">
        <f t="shared" si="17"/>
        <v>742</v>
      </c>
      <c r="J80" s="287">
        <f t="shared" si="17"/>
        <v>0</v>
      </c>
      <c r="K80" s="287">
        <f t="shared" si="17"/>
        <v>1</v>
      </c>
      <c r="L80" s="288">
        <f t="shared" si="17"/>
        <v>90000</v>
      </c>
    </row>
    <row r="81" spans="1:12" s="5" customFormat="1" ht="37.5" x14ac:dyDescent="0.25">
      <c r="A81" s="58"/>
      <c r="B81" s="280" t="s">
        <v>541</v>
      </c>
      <c r="C81" s="277">
        <v>1</v>
      </c>
      <c r="D81" s="277">
        <v>1</v>
      </c>
      <c r="E81" s="276" t="s">
        <v>542</v>
      </c>
      <c r="F81" s="276" t="s">
        <v>511</v>
      </c>
      <c r="G81" s="274">
        <v>15</v>
      </c>
      <c r="H81" s="274"/>
      <c r="I81" s="274">
        <v>517</v>
      </c>
      <c r="J81" s="276"/>
      <c r="K81" s="276"/>
      <c r="L81" s="276"/>
    </row>
    <row r="82" spans="1:12" s="5" customFormat="1" ht="37.5" x14ac:dyDescent="0.25">
      <c r="A82" s="58"/>
      <c r="B82" s="280" t="s">
        <v>543</v>
      </c>
      <c r="C82" s="277"/>
      <c r="D82" s="277">
        <v>1</v>
      </c>
      <c r="E82" s="276" t="s">
        <v>544</v>
      </c>
      <c r="F82" s="276" t="s">
        <v>509</v>
      </c>
      <c r="G82" s="274">
        <v>15</v>
      </c>
      <c r="H82" s="274"/>
      <c r="I82" s="274">
        <v>225</v>
      </c>
      <c r="J82" s="276"/>
      <c r="K82" s="276">
        <v>1</v>
      </c>
      <c r="L82" s="296">
        <v>90000</v>
      </c>
    </row>
    <row r="83" spans="1:12" s="5" customFormat="1" x14ac:dyDescent="0.25">
      <c r="A83" s="58"/>
      <c r="B83" s="280"/>
      <c r="C83" s="277"/>
      <c r="D83" s="277"/>
      <c r="E83" s="276"/>
      <c r="F83" s="276"/>
      <c r="G83" s="274"/>
      <c r="H83" s="274"/>
      <c r="I83" s="274"/>
      <c r="J83" s="276"/>
      <c r="K83" s="276"/>
      <c r="L83" s="276"/>
    </row>
    <row r="84" spans="1:12" x14ac:dyDescent="0.25">
      <c r="A84" s="58"/>
      <c r="B84" s="280"/>
      <c r="C84" s="277"/>
      <c r="D84" s="277"/>
      <c r="E84" s="276"/>
      <c r="F84" s="276"/>
      <c r="G84" s="274"/>
      <c r="H84" s="274"/>
      <c r="I84" s="274"/>
      <c r="J84" s="276"/>
      <c r="K84" s="276"/>
      <c r="L84" s="276"/>
    </row>
    <row r="85" spans="1:12" s="5" customFormat="1" ht="75" customHeight="1" x14ac:dyDescent="0.25">
      <c r="A85" s="99" t="s">
        <v>94</v>
      </c>
      <c r="B85" s="283" t="s">
        <v>69</v>
      </c>
      <c r="C85" s="283">
        <f>SUM(C86,C90,C96)</f>
        <v>2</v>
      </c>
      <c r="D85" s="283">
        <f>SUM(D86,D90,D96)</f>
        <v>2</v>
      </c>
      <c r="E85" s="283"/>
      <c r="F85" s="283"/>
      <c r="G85" s="283">
        <f>SUM(G86,G90,G96)</f>
        <v>42</v>
      </c>
      <c r="H85" s="283">
        <f>SUM(H86,H90,H96)</f>
        <v>25</v>
      </c>
      <c r="I85" s="283">
        <f>I86+I90+I96</f>
        <v>558</v>
      </c>
      <c r="J85" s="283">
        <f>SUM(J86,J90,J96)</f>
        <v>0</v>
      </c>
      <c r="K85" s="283">
        <f>SUM(K86,K90,K96)</f>
        <v>0</v>
      </c>
      <c r="L85" s="283">
        <f>SUM(L86,L90,L96)</f>
        <v>0</v>
      </c>
    </row>
    <row r="86" spans="1:12" s="5" customFormat="1" x14ac:dyDescent="0.25">
      <c r="A86" s="58"/>
      <c r="B86" s="285" t="s">
        <v>218</v>
      </c>
      <c r="C86" s="286">
        <f>SUM(C87:C89)</f>
        <v>0</v>
      </c>
      <c r="D86" s="286">
        <f>SUM(D87:D89)</f>
        <v>0</v>
      </c>
      <c r="E86" s="297"/>
      <c r="F86" s="287"/>
      <c r="G86" s="286">
        <f t="shared" ref="G86:L86" si="18">SUM(G87:G89)</f>
        <v>0</v>
      </c>
      <c r="H86" s="286">
        <f t="shared" si="18"/>
        <v>0</v>
      </c>
      <c r="I86" s="286">
        <f t="shared" si="18"/>
        <v>0</v>
      </c>
      <c r="J86" s="287">
        <f t="shared" si="18"/>
        <v>0</v>
      </c>
      <c r="K86" s="287">
        <f t="shared" si="18"/>
        <v>0</v>
      </c>
      <c r="L86" s="288">
        <f t="shared" si="18"/>
        <v>0</v>
      </c>
    </row>
    <row r="87" spans="1:12" s="5" customFormat="1" x14ac:dyDescent="0.25">
      <c r="A87" s="58"/>
      <c r="B87" s="280"/>
      <c r="C87" s="277"/>
      <c r="D87" s="277"/>
      <c r="E87" s="276"/>
      <c r="F87" s="276"/>
      <c r="G87" s="274"/>
      <c r="H87" s="274"/>
      <c r="I87" s="274"/>
      <c r="J87" s="276"/>
      <c r="K87" s="276"/>
      <c r="L87" s="276"/>
    </row>
    <row r="88" spans="1:12" s="5" customFormat="1" x14ac:dyDescent="0.25">
      <c r="A88" s="58"/>
      <c r="B88" s="280"/>
      <c r="C88" s="277"/>
      <c r="D88" s="277"/>
      <c r="E88" s="276"/>
      <c r="F88" s="276"/>
      <c r="G88" s="274"/>
      <c r="H88" s="274"/>
      <c r="I88" s="274"/>
      <c r="J88" s="276"/>
      <c r="K88" s="276"/>
      <c r="L88" s="276"/>
    </row>
    <row r="89" spans="1:12" s="5" customFormat="1" x14ac:dyDescent="0.25">
      <c r="A89" s="58"/>
      <c r="B89" s="280"/>
      <c r="C89" s="277"/>
      <c r="D89" s="277"/>
      <c r="E89" s="276"/>
      <c r="F89" s="276"/>
      <c r="G89" s="274"/>
      <c r="H89" s="274"/>
      <c r="I89" s="274"/>
      <c r="J89" s="276"/>
      <c r="K89" s="276"/>
      <c r="L89" s="276"/>
    </row>
    <row r="90" spans="1:12" s="5" customFormat="1" x14ac:dyDescent="0.25">
      <c r="A90" s="58"/>
      <c r="B90" s="285" t="s">
        <v>219</v>
      </c>
      <c r="C90" s="286">
        <f>C91+C92+C93+C94+C95</f>
        <v>1</v>
      </c>
      <c r="D90" s="286">
        <f>D91+D92+D93+D94+D95</f>
        <v>1</v>
      </c>
      <c r="E90" s="297"/>
      <c r="F90" s="287"/>
      <c r="G90" s="286">
        <f t="shared" ref="G90:L90" si="19">SUM(G91:G95)</f>
        <v>22</v>
      </c>
      <c r="H90" s="286">
        <f t="shared" si="19"/>
        <v>5</v>
      </c>
      <c r="I90" s="286">
        <f t="shared" si="19"/>
        <v>408</v>
      </c>
      <c r="J90" s="287">
        <f t="shared" si="19"/>
        <v>0</v>
      </c>
      <c r="K90" s="287">
        <f t="shared" si="19"/>
        <v>0</v>
      </c>
      <c r="L90" s="288">
        <f t="shared" si="19"/>
        <v>0</v>
      </c>
    </row>
    <row r="91" spans="1:12" s="5" customFormat="1" ht="37.5" x14ac:dyDescent="0.25">
      <c r="A91" s="58"/>
      <c r="B91" s="280" t="s">
        <v>545</v>
      </c>
      <c r="C91" s="277">
        <v>1</v>
      </c>
      <c r="D91" s="277">
        <v>1</v>
      </c>
      <c r="E91" s="276" t="s">
        <v>546</v>
      </c>
      <c r="F91" s="276" t="s">
        <v>547</v>
      </c>
      <c r="G91" s="274">
        <v>22</v>
      </c>
      <c r="H91" s="274">
        <v>5</v>
      </c>
      <c r="I91" s="274">
        <v>408</v>
      </c>
      <c r="J91" s="276"/>
      <c r="K91" s="276"/>
      <c r="L91" s="276"/>
    </row>
    <row r="92" spans="1:12" s="5" customFormat="1" x14ac:dyDescent="0.25">
      <c r="A92" s="58"/>
      <c r="B92" s="280"/>
      <c r="C92" s="277"/>
      <c r="D92" s="277"/>
      <c r="E92" s="276"/>
      <c r="F92" s="276"/>
      <c r="G92" s="274"/>
      <c r="H92" s="274"/>
      <c r="I92" s="274"/>
      <c r="J92" s="276"/>
      <c r="K92" s="276"/>
      <c r="L92" s="276"/>
    </row>
    <row r="93" spans="1:12" s="5" customFormat="1" x14ac:dyDescent="0.25">
      <c r="A93" s="58"/>
      <c r="B93" s="280"/>
      <c r="C93" s="277"/>
      <c r="D93" s="277"/>
      <c r="E93" s="276"/>
      <c r="F93" s="276"/>
      <c r="G93" s="274"/>
      <c r="H93" s="274"/>
      <c r="I93" s="274"/>
      <c r="J93" s="276"/>
      <c r="K93" s="276"/>
      <c r="L93" s="276"/>
    </row>
    <row r="94" spans="1:12" s="5" customFormat="1" x14ac:dyDescent="0.25">
      <c r="A94" s="58"/>
      <c r="B94" s="280"/>
      <c r="C94" s="277"/>
      <c r="D94" s="277"/>
      <c r="E94" s="276"/>
      <c r="F94" s="276"/>
      <c r="G94" s="274"/>
      <c r="H94" s="274"/>
      <c r="I94" s="274"/>
      <c r="J94" s="276"/>
      <c r="K94" s="276"/>
      <c r="L94" s="276"/>
    </row>
    <row r="95" spans="1:12" s="5" customFormat="1" x14ac:dyDescent="0.25">
      <c r="A95" s="58"/>
      <c r="B95" s="280"/>
      <c r="C95" s="277"/>
      <c r="D95" s="277"/>
      <c r="E95" s="276"/>
      <c r="F95" s="276"/>
      <c r="G95" s="274"/>
      <c r="H95" s="274"/>
      <c r="I95" s="274"/>
      <c r="J95" s="276"/>
      <c r="K95" s="276"/>
      <c r="L95" s="276"/>
    </row>
    <row r="96" spans="1:12" s="5" customFormat="1" x14ac:dyDescent="0.25">
      <c r="A96" s="58"/>
      <c r="B96" s="285" t="s">
        <v>220</v>
      </c>
      <c r="C96" s="286">
        <f>SUM(C97:C100)</f>
        <v>1</v>
      </c>
      <c r="D96" s="286">
        <f>SUM(D97:D100)</f>
        <v>1</v>
      </c>
      <c r="E96" s="297"/>
      <c r="F96" s="287"/>
      <c r="G96" s="286">
        <f t="shared" ref="G96:L96" si="20">SUM(G97:G100)</f>
        <v>20</v>
      </c>
      <c r="H96" s="286">
        <f t="shared" si="20"/>
        <v>20</v>
      </c>
      <c r="I96" s="286">
        <f t="shared" si="20"/>
        <v>150</v>
      </c>
      <c r="J96" s="287">
        <f t="shared" si="20"/>
        <v>0</v>
      </c>
      <c r="K96" s="287">
        <f t="shared" si="20"/>
        <v>0</v>
      </c>
      <c r="L96" s="288">
        <f t="shared" si="20"/>
        <v>0</v>
      </c>
    </row>
    <row r="97" spans="1:12" s="5" customFormat="1" ht="37.5" x14ac:dyDescent="0.25">
      <c r="A97" s="58"/>
      <c r="B97" s="280" t="s">
        <v>548</v>
      </c>
      <c r="C97" s="277">
        <v>1</v>
      </c>
      <c r="D97" s="277">
        <v>1</v>
      </c>
      <c r="E97" s="276" t="s">
        <v>527</v>
      </c>
      <c r="F97" s="276" t="s">
        <v>529</v>
      </c>
      <c r="G97" s="274">
        <v>20</v>
      </c>
      <c r="H97" s="274">
        <v>20</v>
      </c>
      <c r="I97" s="274">
        <v>150</v>
      </c>
      <c r="J97" s="276"/>
      <c r="K97" s="276"/>
      <c r="L97" s="276"/>
    </row>
    <row r="98" spans="1:12" s="5" customFormat="1" x14ac:dyDescent="0.25">
      <c r="A98" s="58"/>
      <c r="B98" s="280"/>
      <c r="C98" s="277"/>
      <c r="D98" s="277"/>
      <c r="E98" s="276"/>
      <c r="F98" s="276"/>
      <c r="G98" s="274"/>
      <c r="H98" s="274"/>
      <c r="I98" s="274"/>
      <c r="J98" s="276"/>
      <c r="K98" s="276"/>
      <c r="L98" s="276"/>
    </row>
    <row r="99" spans="1:12" s="5" customFormat="1" x14ac:dyDescent="0.25">
      <c r="A99" s="58"/>
      <c r="B99" s="280"/>
      <c r="C99" s="277"/>
      <c r="D99" s="277"/>
      <c r="E99" s="276"/>
      <c r="F99" s="276"/>
      <c r="G99" s="274"/>
      <c r="H99" s="274"/>
      <c r="I99" s="274"/>
      <c r="J99" s="276"/>
      <c r="K99" s="276"/>
      <c r="L99" s="276"/>
    </row>
    <row r="100" spans="1:12" x14ac:dyDescent="0.25">
      <c r="A100" s="58"/>
      <c r="B100" s="280"/>
      <c r="C100" s="277"/>
      <c r="D100" s="277"/>
      <c r="E100" s="276"/>
      <c r="F100" s="276"/>
      <c r="G100" s="274"/>
      <c r="H100" s="274"/>
      <c r="I100" s="274"/>
      <c r="J100" s="276"/>
      <c r="K100" s="276"/>
      <c r="L100" s="276"/>
    </row>
    <row r="101" spans="1:12" ht="187.5" customHeight="1" x14ac:dyDescent="0.25">
      <c r="A101" s="99" t="s">
        <v>185</v>
      </c>
      <c r="B101" s="283" t="s">
        <v>186</v>
      </c>
      <c r="C101" s="283">
        <f>SUM(C102,C106,C109)</f>
        <v>0</v>
      </c>
      <c r="D101" s="283">
        <f>SUM(D102,D106,D109)</f>
        <v>0</v>
      </c>
      <c r="E101" s="283"/>
      <c r="F101" s="283"/>
      <c r="G101" s="283">
        <f t="shared" ref="G101:K101" si="21">SUM(G102,G106,G109)</f>
        <v>0</v>
      </c>
      <c r="H101" s="283">
        <f t="shared" si="21"/>
        <v>0</v>
      </c>
      <c r="I101" s="283">
        <f t="shared" si="21"/>
        <v>0</v>
      </c>
      <c r="J101" s="283">
        <f t="shared" si="21"/>
        <v>0</v>
      </c>
      <c r="K101" s="283">
        <f t="shared" si="21"/>
        <v>0</v>
      </c>
      <c r="L101" s="283">
        <f>L102+L106+L109</f>
        <v>0</v>
      </c>
    </row>
    <row r="102" spans="1:12" x14ac:dyDescent="0.25">
      <c r="A102" s="58"/>
      <c r="B102" s="285" t="s">
        <v>218</v>
      </c>
      <c r="C102" s="286">
        <f>SUM(C103:C105)</f>
        <v>0</v>
      </c>
      <c r="D102" s="286">
        <f>SUM(D103:D105)</f>
        <v>0</v>
      </c>
      <c r="E102" s="297"/>
      <c r="F102" s="287"/>
      <c r="G102" s="286">
        <f t="shared" ref="G102:K102" si="22">SUM(G103:G105)</f>
        <v>0</v>
      </c>
      <c r="H102" s="286">
        <f t="shared" si="22"/>
        <v>0</v>
      </c>
      <c r="I102" s="286">
        <f t="shared" si="22"/>
        <v>0</v>
      </c>
      <c r="J102" s="287">
        <f t="shared" si="22"/>
        <v>0</v>
      </c>
      <c r="K102" s="287">
        <f t="shared" si="22"/>
        <v>0</v>
      </c>
      <c r="L102" s="288">
        <f>L103+L104+L105</f>
        <v>0</v>
      </c>
    </row>
    <row r="103" spans="1:12" x14ac:dyDescent="0.25">
      <c r="A103" s="58"/>
      <c r="B103" s="280"/>
      <c r="C103" s="277"/>
      <c r="D103" s="277"/>
      <c r="E103" s="276"/>
      <c r="F103" s="276"/>
      <c r="G103" s="274"/>
      <c r="H103" s="274"/>
      <c r="I103" s="274"/>
      <c r="J103" s="276"/>
      <c r="K103" s="276"/>
      <c r="L103" s="276"/>
    </row>
    <row r="104" spans="1:12" x14ac:dyDescent="0.25">
      <c r="A104" s="58"/>
      <c r="B104" s="280"/>
      <c r="C104" s="277"/>
      <c r="D104" s="277"/>
      <c r="E104" s="276"/>
      <c r="F104" s="276"/>
      <c r="G104" s="274"/>
      <c r="H104" s="274"/>
      <c r="I104" s="274"/>
      <c r="J104" s="276"/>
      <c r="K104" s="276"/>
      <c r="L104" s="276"/>
    </row>
    <row r="105" spans="1:12" x14ac:dyDescent="0.25">
      <c r="A105" s="58"/>
      <c r="B105" s="280"/>
      <c r="C105" s="277"/>
      <c r="D105" s="277"/>
      <c r="E105" s="276"/>
      <c r="F105" s="276"/>
      <c r="G105" s="274"/>
      <c r="H105" s="274"/>
      <c r="I105" s="274"/>
      <c r="J105" s="276"/>
      <c r="K105" s="276"/>
      <c r="L105" s="276"/>
    </row>
    <row r="106" spans="1:12" x14ac:dyDescent="0.25">
      <c r="A106" s="58"/>
      <c r="B106" s="285" t="s">
        <v>219</v>
      </c>
      <c r="C106" s="286">
        <f>SUM(C107:C108)</f>
        <v>0</v>
      </c>
      <c r="D106" s="286">
        <f>SUM(D107:D108)</f>
        <v>0</v>
      </c>
      <c r="E106" s="297"/>
      <c r="F106" s="287"/>
      <c r="G106" s="286">
        <f t="shared" ref="G106:L106" si="23">SUM(G107:G108)</f>
        <v>0</v>
      </c>
      <c r="H106" s="286">
        <f t="shared" si="23"/>
        <v>0</v>
      </c>
      <c r="I106" s="286">
        <f t="shared" si="23"/>
        <v>0</v>
      </c>
      <c r="J106" s="287">
        <f t="shared" si="23"/>
        <v>0</v>
      </c>
      <c r="K106" s="287">
        <f t="shared" si="23"/>
        <v>0</v>
      </c>
      <c r="L106" s="288">
        <f t="shared" si="23"/>
        <v>0</v>
      </c>
    </row>
    <row r="107" spans="1:12" x14ac:dyDescent="0.25">
      <c r="A107" s="58"/>
      <c r="B107" s="280"/>
      <c r="C107" s="277"/>
      <c r="D107" s="277"/>
      <c r="E107" s="276"/>
      <c r="F107" s="276"/>
      <c r="G107" s="274"/>
      <c r="H107" s="274"/>
      <c r="I107" s="274"/>
      <c r="J107" s="276"/>
      <c r="K107" s="276"/>
      <c r="L107" s="276"/>
    </row>
    <row r="108" spans="1:12" x14ac:dyDescent="0.25">
      <c r="A108" s="58"/>
      <c r="B108" s="280"/>
      <c r="C108" s="277"/>
      <c r="D108" s="277"/>
      <c r="E108" s="276"/>
      <c r="F108" s="276"/>
      <c r="G108" s="274"/>
      <c r="H108" s="274"/>
      <c r="I108" s="274"/>
      <c r="J108" s="276"/>
      <c r="K108" s="276"/>
      <c r="L108" s="276"/>
    </row>
    <row r="109" spans="1:12" x14ac:dyDescent="0.25">
      <c r="A109" s="58"/>
      <c r="B109" s="285" t="s">
        <v>220</v>
      </c>
      <c r="C109" s="286">
        <f>SUM(C110:C112)</f>
        <v>0</v>
      </c>
      <c r="D109" s="286">
        <f>SUM(D110:D112)</f>
        <v>0</v>
      </c>
      <c r="E109" s="297"/>
      <c r="F109" s="287"/>
      <c r="G109" s="286">
        <f t="shared" ref="G109:L109" si="24">SUM(G110:G112)</f>
        <v>0</v>
      </c>
      <c r="H109" s="286">
        <f t="shared" si="24"/>
        <v>0</v>
      </c>
      <c r="I109" s="286">
        <f t="shared" si="24"/>
        <v>0</v>
      </c>
      <c r="J109" s="287">
        <f t="shared" si="24"/>
        <v>0</v>
      </c>
      <c r="K109" s="287">
        <f t="shared" si="24"/>
        <v>0</v>
      </c>
      <c r="L109" s="288">
        <f t="shared" si="24"/>
        <v>0</v>
      </c>
    </row>
    <row r="110" spans="1:12" x14ac:dyDescent="0.25">
      <c r="A110" s="58"/>
      <c r="B110" s="280"/>
      <c r="C110" s="277"/>
      <c r="D110" s="277"/>
      <c r="E110" s="276"/>
      <c r="F110" s="276"/>
      <c r="G110" s="274"/>
      <c r="H110" s="274"/>
      <c r="I110" s="274"/>
      <c r="J110" s="276"/>
      <c r="K110" s="276"/>
      <c r="L110" s="276"/>
    </row>
    <row r="111" spans="1:12" x14ac:dyDescent="0.25">
      <c r="A111" s="58"/>
      <c r="B111" s="67"/>
      <c r="C111" s="57"/>
      <c r="D111" s="57"/>
      <c r="E111" s="98"/>
      <c r="F111" s="98"/>
      <c r="G111" s="21"/>
      <c r="H111" s="21"/>
      <c r="I111" s="21"/>
      <c r="J111" s="98"/>
      <c r="K111" s="98"/>
      <c r="L111" s="98"/>
    </row>
    <row r="112" spans="1:12" x14ac:dyDescent="0.25">
      <c r="A112" s="58"/>
      <c r="B112" s="67"/>
      <c r="C112" s="57"/>
      <c r="D112" s="57"/>
      <c r="E112" s="98"/>
      <c r="F112" s="98"/>
      <c r="G112" s="21"/>
      <c r="H112" s="21"/>
      <c r="I112" s="21"/>
      <c r="J112" s="98"/>
      <c r="K112" s="98"/>
      <c r="L112" s="98"/>
    </row>
    <row r="113" spans="1:14" ht="19.5" x14ac:dyDescent="0.35">
      <c r="A113" s="369" t="s">
        <v>184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99"/>
      <c r="L113" s="99"/>
    </row>
    <row r="114" spans="1:14" x14ac:dyDescent="0.3">
      <c r="K114" s="196"/>
      <c r="L114" s="122"/>
    </row>
    <row r="115" spans="1:14" x14ac:dyDescent="0.3">
      <c r="I115" s="10"/>
      <c r="J115" s="10"/>
      <c r="K115" s="122"/>
      <c r="L115" s="122"/>
      <c r="M115" s="3"/>
      <c r="N115" s="3"/>
    </row>
    <row r="116" spans="1:14" x14ac:dyDescent="0.3">
      <c r="I116" s="10"/>
      <c r="J116" s="10"/>
      <c r="K116" s="122"/>
      <c r="L116" s="122"/>
      <c r="M116" s="3"/>
      <c r="N116" s="3"/>
    </row>
    <row r="117" spans="1:14" x14ac:dyDescent="0.3">
      <c r="I117" s="10"/>
      <c r="J117" s="10"/>
      <c r="K117" s="122"/>
      <c r="L117" s="122"/>
      <c r="M117" s="3"/>
      <c r="N117" s="3"/>
    </row>
    <row r="118" spans="1:14" x14ac:dyDescent="0.3">
      <c r="I118" s="10"/>
      <c r="J118" s="10"/>
      <c r="K118" s="122"/>
      <c r="L118" s="122"/>
      <c r="M118" s="3"/>
      <c r="N118" s="3"/>
    </row>
    <row r="119" spans="1:14" x14ac:dyDescent="0.3">
      <c r="I119" s="10"/>
      <c r="J119" s="10"/>
      <c r="K119" s="122"/>
      <c r="L119" s="122"/>
      <c r="M119" s="3"/>
      <c r="N119" s="3"/>
    </row>
    <row r="120" spans="1:14" x14ac:dyDescent="0.3">
      <c r="I120" s="10"/>
      <c r="J120" s="10"/>
      <c r="K120" s="122"/>
      <c r="L120" s="122"/>
      <c r="M120" s="3"/>
      <c r="N120" s="3"/>
    </row>
    <row r="121" spans="1:14" x14ac:dyDescent="0.3">
      <c r="I121" s="10"/>
      <c r="J121" s="197"/>
      <c r="K121" s="198"/>
      <c r="L121" s="198"/>
      <c r="M121" s="199"/>
      <c r="N121" s="3"/>
    </row>
    <row r="122" spans="1:14" x14ac:dyDescent="0.3">
      <c r="I122" s="10"/>
      <c r="J122" s="197"/>
      <c r="K122" s="198"/>
      <c r="L122" s="198"/>
      <c r="M122" s="199"/>
      <c r="N122" s="3"/>
    </row>
    <row r="123" spans="1:14" x14ac:dyDescent="0.25">
      <c r="A123"/>
      <c r="B123"/>
      <c r="C123"/>
      <c r="D123"/>
      <c r="E123"/>
      <c r="F123"/>
      <c r="G123"/>
      <c r="H123"/>
      <c r="I123" s="3"/>
      <c r="J123" s="199"/>
      <c r="K123" s="198"/>
      <c r="L123" s="198"/>
      <c r="M123" s="199"/>
      <c r="N123" s="3"/>
    </row>
    <row r="124" spans="1:14" x14ac:dyDescent="0.25">
      <c r="A124"/>
      <c r="B124"/>
      <c r="C124"/>
      <c r="D124"/>
      <c r="E124"/>
      <c r="F124"/>
      <c r="G124"/>
      <c r="H124"/>
      <c r="I124" s="3"/>
      <c r="J124" s="199"/>
      <c r="K124" s="200"/>
      <c r="L124" s="200"/>
      <c r="M124" s="199"/>
      <c r="N124" s="3"/>
    </row>
    <row r="125" spans="1:14" x14ac:dyDescent="0.25">
      <c r="A125"/>
      <c r="B125"/>
      <c r="C125"/>
      <c r="D125"/>
      <c r="E125"/>
      <c r="F125"/>
      <c r="G125"/>
      <c r="H125"/>
      <c r="I125" s="3"/>
      <c r="J125" s="199"/>
      <c r="K125" s="201"/>
      <c r="L125" s="201"/>
      <c r="M125" s="199"/>
      <c r="N125" s="3"/>
    </row>
    <row r="126" spans="1:14" x14ac:dyDescent="0.25">
      <c r="A126"/>
      <c r="B126"/>
      <c r="C126"/>
      <c r="D126"/>
      <c r="E126"/>
      <c r="F126"/>
      <c r="G126"/>
      <c r="H126"/>
      <c r="I126" s="3"/>
      <c r="J126" s="199"/>
      <c r="K126" s="201"/>
      <c r="L126" s="201"/>
      <c r="M126" s="199"/>
      <c r="N126" s="3"/>
    </row>
    <row r="127" spans="1:14" x14ac:dyDescent="0.25">
      <c r="A127"/>
      <c r="B127"/>
      <c r="C127"/>
      <c r="D127"/>
      <c r="E127"/>
      <c r="F127"/>
      <c r="G127"/>
      <c r="H127"/>
      <c r="I127" s="3"/>
      <c r="J127" s="199"/>
      <c r="K127" s="201"/>
      <c r="L127" s="201"/>
      <c r="M127" s="199"/>
      <c r="N127" s="3"/>
    </row>
    <row r="128" spans="1:14" x14ac:dyDescent="0.25">
      <c r="A128"/>
      <c r="B128"/>
      <c r="C128"/>
      <c r="D128"/>
      <c r="E128"/>
      <c r="F128"/>
      <c r="G128"/>
      <c r="H128"/>
      <c r="I128" s="3"/>
      <c r="J128" s="3"/>
      <c r="K128" s="123"/>
      <c r="L128" s="123"/>
      <c r="M128" s="3"/>
      <c r="N128" s="3"/>
    </row>
    <row r="129" spans="1:14" x14ac:dyDescent="0.25">
      <c r="A129"/>
      <c r="B129"/>
      <c r="C129"/>
      <c r="D129"/>
      <c r="E129"/>
      <c r="F129"/>
      <c r="G129"/>
      <c r="H129"/>
      <c r="I129" s="3"/>
      <c r="J129" s="3"/>
      <c r="K129" s="123"/>
      <c r="L129" s="123"/>
      <c r="M129" s="3"/>
      <c r="N129" s="3"/>
    </row>
    <row r="130" spans="1:14" x14ac:dyDescent="0.25">
      <c r="A130"/>
      <c r="B130"/>
      <c r="C130"/>
      <c r="D130"/>
      <c r="E130"/>
      <c r="F130"/>
      <c r="G130"/>
      <c r="H130"/>
      <c r="I130" s="3"/>
      <c r="J130" s="3"/>
      <c r="K130" s="123"/>
      <c r="L130" s="123"/>
      <c r="M130" s="3"/>
      <c r="N130" s="3"/>
    </row>
    <row r="131" spans="1:14" x14ac:dyDescent="0.25">
      <c r="A131"/>
      <c r="B131"/>
      <c r="C131"/>
      <c r="D131"/>
      <c r="E131"/>
      <c r="F131"/>
      <c r="G131"/>
      <c r="H131"/>
      <c r="I131" s="3"/>
      <c r="J131" s="199"/>
      <c r="K131" s="201"/>
      <c r="L131" s="201"/>
      <c r="M131" s="199"/>
      <c r="N131" s="199"/>
    </row>
    <row r="132" spans="1:14" x14ac:dyDescent="0.25">
      <c r="A132"/>
      <c r="B132"/>
      <c r="C132"/>
      <c r="D132"/>
      <c r="E132"/>
      <c r="F132"/>
      <c r="G132"/>
      <c r="H132"/>
      <c r="I132" s="3"/>
      <c r="J132" s="199"/>
      <c r="K132" s="201"/>
      <c r="L132" s="201"/>
      <c r="M132" s="199"/>
      <c r="N132" s="199"/>
    </row>
    <row r="133" spans="1:14" x14ac:dyDescent="0.25">
      <c r="A133"/>
      <c r="B133"/>
      <c r="C133"/>
      <c r="D133"/>
      <c r="E133"/>
      <c r="F133"/>
      <c r="G133"/>
      <c r="H133"/>
      <c r="I133" s="3"/>
      <c r="J133" s="199"/>
      <c r="K133" s="201"/>
      <c r="L133" s="201"/>
      <c r="M133" s="199"/>
      <c r="N133" s="199"/>
    </row>
    <row r="134" spans="1:14" x14ac:dyDescent="0.25">
      <c r="A134"/>
      <c r="B134"/>
      <c r="C134"/>
      <c r="D134"/>
      <c r="E134"/>
      <c r="F134"/>
      <c r="G134"/>
      <c r="H134"/>
      <c r="I134" s="3"/>
      <c r="J134" s="199"/>
      <c r="K134" s="201"/>
      <c r="L134" s="201"/>
      <c r="M134" s="199"/>
      <c r="N134" s="199"/>
    </row>
    <row r="135" spans="1:14" x14ac:dyDescent="0.25">
      <c r="A135"/>
      <c r="B135"/>
      <c r="C135"/>
      <c r="D135"/>
      <c r="E135"/>
      <c r="F135"/>
      <c r="G135"/>
      <c r="H135"/>
      <c r="I135" s="3"/>
      <c r="J135" s="199"/>
      <c r="K135" s="200"/>
      <c r="L135" s="200"/>
      <c r="M135" s="199"/>
      <c r="N135" s="199"/>
    </row>
    <row r="136" spans="1:14" x14ac:dyDescent="0.25">
      <c r="A136"/>
      <c r="B136"/>
      <c r="C136"/>
      <c r="D136"/>
      <c r="E136"/>
      <c r="F136"/>
      <c r="G136"/>
      <c r="H136"/>
      <c r="I136" s="3"/>
      <c r="J136" s="199"/>
      <c r="K136" s="201"/>
      <c r="L136" s="201"/>
      <c r="M136" s="199"/>
      <c r="N136" s="199"/>
    </row>
    <row r="137" spans="1:14" x14ac:dyDescent="0.25">
      <c r="A137"/>
      <c r="B137"/>
      <c r="C137"/>
      <c r="D137"/>
      <c r="E137"/>
      <c r="F137"/>
      <c r="G137"/>
      <c r="H137"/>
      <c r="I137" s="3"/>
      <c r="J137" s="199"/>
      <c r="K137" s="201"/>
      <c r="L137" s="201"/>
      <c r="M137" s="199"/>
      <c r="N137" s="199"/>
    </row>
    <row r="138" spans="1:14" x14ac:dyDescent="0.25">
      <c r="A138"/>
      <c r="B138"/>
      <c r="C138"/>
      <c r="D138"/>
      <c r="E138"/>
      <c r="F138"/>
      <c r="G138"/>
      <c r="H138"/>
      <c r="I138" s="3"/>
      <c r="J138" s="199"/>
      <c r="K138" s="201"/>
      <c r="L138" s="201"/>
      <c r="M138" s="199"/>
      <c r="N138" s="199"/>
    </row>
    <row r="139" spans="1:14" x14ac:dyDescent="0.25">
      <c r="A139"/>
      <c r="B139"/>
      <c r="C139"/>
      <c r="D139"/>
      <c r="E139"/>
      <c r="F139"/>
      <c r="G139"/>
      <c r="H139"/>
      <c r="I139" s="3"/>
      <c r="J139" s="199"/>
      <c r="K139" s="201"/>
      <c r="L139" s="201"/>
      <c r="M139" s="199"/>
      <c r="N139" s="199"/>
    </row>
    <row r="140" spans="1:14" x14ac:dyDescent="0.25">
      <c r="A140"/>
      <c r="B140"/>
      <c r="C140"/>
      <c r="D140"/>
      <c r="E140"/>
      <c r="F140"/>
      <c r="G140"/>
      <c r="H140"/>
      <c r="I140" s="3"/>
      <c r="J140" s="199"/>
      <c r="K140" s="201"/>
      <c r="L140" s="201"/>
      <c r="M140" s="199"/>
      <c r="N140" s="199"/>
    </row>
    <row r="141" spans="1:14" x14ac:dyDescent="0.25">
      <c r="A141"/>
      <c r="B141"/>
      <c r="C141"/>
      <c r="D141"/>
      <c r="E141"/>
      <c r="F141"/>
      <c r="G141"/>
      <c r="H141"/>
      <c r="I141" s="3"/>
      <c r="J141" s="3"/>
      <c r="K141" s="123"/>
      <c r="L141" s="123"/>
      <c r="M141" s="3"/>
      <c r="N141" s="3"/>
    </row>
    <row r="142" spans="1:14" x14ac:dyDescent="0.25">
      <c r="A142"/>
      <c r="B142"/>
      <c r="C142"/>
      <c r="D142"/>
      <c r="E142"/>
      <c r="F142"/>
      <c r="G142"/>
      <c r="H142"/>
      <c r="I142" s="3"/>
      <c r="J142" s="3"/>
      <c r="K142" s="123"/>
      <c r="L142" s="123"/>
      <c r="M142" s="3"/>
      <c r="N142" s="3"/>
    </row>
    <row r="143" spans="1:14" x14ac:dyDescent="0.25">
      <c r="A143"/>
      <c r="B143"/>
      <c r="C143"/>
      <c r="D143"/>
      <c r="E143"/>
      <c r="F143"/>
      <c r="G143"/>
      <c r="H143"/>
      <c r="I143" s="3"/>
      <c r="J143" s="199"/>
      <c r="K143" s="201"/>
      <c r="L143" s="201"/>
      <c r="M143" s="199"/>
      <c r="N143" s="199"/>
    </row>
    <row r="144" spans="1:14" x14ac:dyDescent="0.25">
      <c r="A144"/>
      <c r="B144"/>
      <c r="C144"/>
      <c r="D144"/>
      <c r="E144"/>
      <c r="F144"/>
      <c r="G144"/>
      <c r="H144"/>
      <c r="I144" s="3"/>
      <c r="J144" s="199"/>
      <c r="K144" s="201"/>
      <c r="L144" s="201"/>
      <c r="M144" s="199"/>
      <c r="N144" s="199"/>
    </row>
    <row r="145" spans="1:17" x14ac:dyDescent="0.25">
      <c r="A145"/>
      <c r="B145"/>
      <c r="C145"/>
      <c r="D145"/>
      <c r="E145"/>
      <c r="F145"/>
      <c r="G145"/>
      <c r="H145"/>
      <c r="I145" s="3"/>
      <c r="J145" s="199"/>
      <c r="K145" s="201"/>
      <c r="L145" s="201"/>
      <c r="M145" s="199"/>
      <c r="N145" s="199"/>
    </row>
    <row r="146" spans="1:17" x14ac:dyDescent="0.25">
      <c r="A146"/>
      <c r="B146"/>
      <c r="C146"/>
      <c r="D146"/>
      <c r="E146"/>
      <c r="F146"/>
      <c r="G146"/>
      <c r="H146"/>
      <c r="I146" s="3"/>
      <c r="J146" s="199"/>
      <c r="K146" s="200"/>
      <c r="L146" s="200"/>
      <c r="M146" s="199"/>
      <c r="N146" s="199"/>
    </row>
    <row r="147" spans="1:17" x14ac:dyDescent="0.25">
      <c r="A147"/>
      <c r="B147"/>
      <c r="C147"/>
      <c r="D147"/>
      <c r="E147"/>
      <c r="F147"/>
      <c r="G147"/>
      <c r="H147"/>
      <c r="I147" s="3"/>
      <c r="J147" s="199"/>
      <c r="K147" s="201"/>
      <c r="L147" s="201"/>
      <c r="M147" s="199"/>
      <c r="N147" s="199"/>
    </row>
    <row r="148" spans="1:17" x14ac:dyDescent="0.25">
      <c r="A148"/>
      <c r="B148"/>
      <c r="C148"/>
      <c r="D148"/>
      <c r="E148"/>
      <c r="F148"/>
      <c r="G148"/>
      <c r="H148"/>
      <c r="I148" s="3"/>
      <c r="J148" s="199"/>
      <c r="K148" s="201"/>
      <c r="L148" s="201"/>
      <c r="M148" s="199"/>
      <c r="N148" s="199"/>
    </row>
    <row r="149" spans="1:17" x14ac:dyDescent="0.25">
      <c r="A149"/>
      <c r="B149"/>
      <c r="C149"/>
      <c r="D149"/>
      <c r="E149"/>
      <c r="F149"/>
      <c r="G149"/>
      <c r="H149"/>
      <c r="I149" s="3"/>
      <c r="J149" s="199"/>
      <c r="K149" s="201"/>
      <c r="L149" s="201"/>
      <c r="M149" s="199"/>
      <c r="N149" s="199"/>
    </row>
    <row r="150" spans="1:17" x14ac:dyDescent="0.25">
      <c r="A150"/>
      <c r="B150"/>
      <c r="C150"/>
      <c r="D150"/>
      <c r="E150"/>
      <c r="F150"/>
      <c r="G150"/>
      <c r="H150"/>
      <c r="I150" s="3"/>
      <c r="J150" s="199"/>
      <c r="K150" s="201"/>
      <c r="L150" s="201"/>
      <c r="M150" s="199"/>
      <c r="N150" s="199"/>
    </row>
    <row r="151" spans="1:17" x14ac:dyDescent="0.25">
      <c r="A151"/>
      <c r="B151"/>
      <c r="C151"/>
      <c r="D151"/>
      <c r="E151"/>
      <c r="F151"/>
      <c r="G151"/>
      <c r="H151"/>
      <c r="I151" s="3"/>
      <c r="J151" s="199"/>
      <c r="K151" s="201"/>
      <c r="L151" s="201"/>
      <c r="M151" s="199"/>
      <c r="N151" s="199"/>
    </row>
    <row r="152" spans="1:17" x14ac:dyDescent="0.25">
      <c r="A152"/>
      <c r="B152"/>
      <c r="C152"/>
      <c r="D152"/>
      <c r="E152"/>
      <c r="F152"/>
      <c r="G152"/>
      <c r="H152"/>
      <c r="I152" s="3"/>
      <c r="J152" s="199"/>
      <c r="K152" s="201"/>
      <c r="L152" s="201"/>
      <c r="M152" s="199"/>
      <c r="N152" s="199"/>
    </row>
    <row r="153" spans="1:17" x14ac:dyDescent="0.25">
      <c r="A153"/>
      <c r="B153"/>
      <c r="C153"/>
      <c r="D153"/>
      <c r="E153"/>
      <c r="F153"/>
      <c r="G153"/>
      <c r="H153"/>
      <c r="I153" s="3"/>
      <c r="J153" s="199"/>
      <c r="K153" s="201"/>
      <c r="L153" s="201"/>
      <c r="M153" s="199"/>
      <c r="N153" s="199"/>
    </row>
    <row r="154" spans="1:17" x14ac:dyDescent="0.25">
      <c r="A154"/>
      <c r="B154"/>
      <c r="C154"/>
      <c r="D154"/>
      <c r="E154"/>
      <c r="F154"/>
      <c r="G154"/>
      <c r="H154"/>
      <c r="I154" s="3"/>
      <c r="J154" s="199"/>
      <c r="K154" s="201"/>
      <c r="L154" s="201"/>
      <c r="M154" s="199"/>
      <c r="N154" s="199"/>
    </row>
    <row r="155" spans="1:17" x14ac:dyDescent="0.25">
      <c r="A155"/>
      <c r="B155"/>
      <c r="C155"/>
      <c r="D155"/>
      <c r="E155"/>
      <c r="F155"/>
      <c r="G155"/>
      <c r="H155"/>
      <c r="I155" s="3"/>
      <c r="J155" s="199"/>
      <c r="K155" s="201"/>
      <c r="L155" s="201"/>
      <c r="M155" s="199"/>
      <c r="N155" s="199"/>
    </row>
    <row r="156" spans="1:17" x14ac:dyDescent="0.25">
      <c r="A156"/>
      <c r="B156"/>
      <c r="C156"/>
      <c r="D156"/>
      <c r="E156"/>
      <c r="F156"/>
      <c r="G156"/>
      <c r="H156"/>
      <c r="I156" s="3"/>
      <c r="J156" s="199"/>
      <c r="K156" s="201"/>
      <c r="L156" s="201"/>
      <c r="M156" s="199"/>
      <c r="N156" s="199"/>
    </row>
    <row r="157" spans="1:17" x14ac:dyDescent="0.25">
      <c r="A157"/>
      <c r="B157"/>
      <c r="C157"/>
      <c r="D157"/>
      <c r="E157"/>
      <c r="F157"/>
      <c r="G157"/>
      <c r="H157"/>
      <c r="I157" s="3"/>
      <c r="J157" s="199"/>
      <c r="K157" s="200"/>
      <c r="L157" s="200"/>
      <c r="M157" s="199"/>
      <c r="N157" s="199"/>
    </row>
    <row r="158" spans="1:17" x14ac:dyDescent="0.25">
      <c r="A158"/>
      <c r="B158"/>
      <c r="C158"/>
      <c r="D158"/>
      <c r="E158"/>
      <c r="F158"/>
      <c r="G158"/>
      <c r="H158"/>
      <c r="I158" s="3"/>
      <c r="J158" s="199"/>
      <c r="K158" s="201"/>
      <c r="L158" s="201"/>
      <c r="M158" s="199"/>
      <c r="N158" s="199"/>
    </row>
    <row r="159" spans="1:17" x14ac:dyDescent="0.25">
      <c r="A159"/>
      <c r="B159"/>
      <c r="C159"/>
      <c r="D159"/>
      <c r="E159"/>
      <c r="F159"/>
      <c r="G159" s="202"/>
      <c r="H159" s="202"/>
      <c r="I159" s="199"/>
      <c r="J159" s="199"/>
      <c r="K159" s="201"/>
      <c r="L159" s="201"/>
      <c r="M159" s="199"/>
      <c r="N159" s="199"/>
      <c r="O159" s="202"/>
      <c r="P159" s="202"/>
      <c r="Q159" s="202"/>
    </row>
    <row r="160" spans="1:17" x14ac:dyDescent="0.25">
      <c r="A160"/>
      <c r="B160"/>
      <c r="C160"/>
      <c r="D160"/>
      <c r="E160"/>
      <c r="F160"/>
      <c r="G160" s="202"/>
      <c r="H160" s="202"/>
      <c r="I160" s="199"/>
      <c r="J160" s="199"/>
      <c r="K160" s="201"/>
      <c r="L160" s="201"/>
      <c r="M160" s="199"/>
      <c r="N160" s="199"/>
      <c r="O160" s="202"/>
      <c r="P160" s="202"/>
      <c r="Q160" s="202"/>
    </row>
    <row r="161" spans="1:17" x14ac:dyDescent="0.25">
      <c r="A161"/>
      <c r="B161"/>
      <c r="C161"/>
      <c r="D161"/>
      <c r="E161"/>
      <c r="F161"/>
      <c r="G161" s="202"/>
      <c r="H161" s="202"/>
      <c r="I161" s="199"/>
      <c r="J161" s="199"/>
      <c r="K161" s="201"/>
      <c r="L161" s="201"/>
      <c r="M161" s="199"/>
      <c r="N161" s="199"/>
      <c r="O161" s="202"/>
      <c r="P161" s="202"/>
      <c r="Q161" s="202"/>
    </row>
    <row r="162" spans="1:17" x14ac:dyDescent="0.25">
      <c r="A162"/>
      <c r="B162"/>
      <c r="C162"/>
      <c r="D162"/>
      <c r="E162"/>
      <c r="F162"/>
      <c r="G162" s="202"/>
      <c r="H162" s="202"/>
      <c r="I162" s="199"/>
      <c r="J162" s="199"/>
      <c r="K162" s="201"/>
      <c r="L162" s="201"/>
      <c r="M162" s="199"/>
      <c r="N162" s="199"/>
      <c r="O162" s="202"/>
      <c r="P162" s="202"/>
      <c r="Q162" s="202"/>
    </row>
    <row r="163" spans="1:17" x14ac:dyDescent="0.25">
      <c r="A163"/>
      <c r="B163"/>
      <c r="C163"/>
      <c r="D163"/>
      <c r="E163"/>
      <c r="F163"/>
      <c r="G163" s="202"/>
      <c r="H163" s="202"/>
      <c r="I163" s="199"/>
      <c r="J163" s="199"/>
      <c r="K163" s="201"/>
      <c r="L163" s="201"/>
      <c r="M163" s="199"/>
      <c r="N163" s="199"/>
      <c r="O163" s="202"/>
      <c r="P163" s="202"/>
      <c r="Q163" s="202"/>
    </row>
    <row r="164" spans="1:17" x14ac:dyDescent="0.25">
      <c r="A164"/>
      <c r="B164"/>
      <c r="C164"/>
      <c r="D164"/>
      <c r="E164"/>
      <c r="F164"/>
      <c r="G164" s="202"/>
      <c r="H164" s="202"/>
      <c r="I164" s="199"/>
      <c r="J164" s="199"/>
      <c r="K164" s="201"/>
      <c r="L164" s="201"/>
      <c r="M164" s="199"/>
      <c r="N164" s="199"/>
      <c r="O164" s="202"/>
      <c r="P164" s="202"/>
      <c r="Q164" s="202"/>
    </row>
    <row r="165" spans="1:17" x14ac:dyDescent="0.25">
      <c r="A165"/>
      <c r="B165"/>
      <c r="C165"/>
      <c r="D165"/>
      <c r="E165"/>
      <c r="F165"/>
      <c r="G165" s="202"/>
      <c r="H165" s="202"/>
      <c r="I165" s="199"/>
      <c r="J165" s="199"/>
      <c r="K165" s="201"/>
      <c r="L165" s="201"/>
      <c r="M165" s="199"/>
      <c r="N165" s="199"/>
      <c r="O165" s="202"/>
      <c r="P165" s="202"/>
      <c r="Q165" s="202"/>
    </row>
    <row r="166" spans="1:17" x14ac:dyDescent="0.25">
      <c r="A166"/>
      <c r="B166"/>
      <c r="C166"/>
      <c r="D166"/>
      <c r="E166"/>
      <c r="F166"/>
      <c r="G166" s="202"/>
      <c r="H166" s="202"/>
      <c r="I166" s="199"/>
      <c r="J166" s="199"/>
      <c r="K166" s="201"/>
      <c r="L166" s="201"/>
      <c r="M166" s="199"/>
      <c r="N166" s="199"/>
      <c r="O166" s="202"/>
      <c r="P166" s="202"/>
      <c r="Q166" s="202"/>
    </row>
    <row r="167" spans="1:17" x14ac:dyDescent="0.25">
      <c r="A167"/>
      <c r="B167"/>
      <c r="C167"/>
      <c r="D167"/>
      <c r="E167"/>
      <c r="F167"/>
      <c r="G167" s="202"/>
      <c r="H167" s="202"/>
      <c r="I167" s="199"/>
      <c r="J167" s="199"/>
      <c r="K167" s="201"/>
      <c r="L167" s="201"/>
      <c r="M167" s="199"/>
      <c r="N167" s="199"/>
      <c r="O167" s="202"/>
      <c r="P167" s="202"/>
      <c r="Q167" s="202"/>
    </row>
    <row r="168" spans="1:17" x14ac:dyDescent="0.25">
      <c r="A168"/>
      <c r="B168"/>
      <c r="C168"/>
      <c r="D168"/>
      <c r="E168"/>
      <c r="F168"/>
      <c r="G168" s="202"/>
      <c r="H168" s="202"/>
      <c r="I168" s="199"/>
      <c r="J168" s="199"/>
      <c r="K168" s="200"/>
      <c r="L168" s="200"/>
      <c r="M168" s="199"/>
      <c r="N168" s="199"/>
      <c r="O168" s="202"/>
      <c r="P168" s="202"/>
      <c r="Q168" s="202"/>
    </row>
    <row r="169" spans="1:17" x14ac:dyDescent="0.25">
      <c r="A169"/>
      <c r="B169"/>
      <c r="C169"/>
      <c r="D169"/>
      <c r="E169"/>
      <c r="F169"/>
      <c r="G169" s="202"/>
      <c r="H169" s="202"/>
      <c r="I169" s="199"/>
      <c r="J169" s="199"/>
      <c r="K169" s="201"/>
      <c r="L169" s="201"/>
      <c r="M169" s="199"/>
      <c r="N169" s="199"/>
      <c r="O169" s="202"/>
      <c r="P169" s="202"/>
      <c r="Q169" s="202"/>
    </row>
    <row r="170" spans="1:17" x14ac:dyDescent="0.25">
      <c r="A170"/>
      <c r="B170"/>
      <c r="C170"/>
      <c r="D170"/>
      <c r="E170"/>
      <c r="F170"/>
      <c r="G170" s="202"/>
      <c r="H170" s="202"/>
      <c r="I170" s="199"/>
      <c r="J170" s="199"/>
      <c r="K170" s="201"/>
      <c r="L170" s="201"/>
      <c r="M170" s="199"/>
      <c r="N170" s="199"/>
      <c r="O170" s="202"/>
      <c r="P170" s="202"/>
      <c r="Q170" s="202"/>
    </row>
    <row r="171" spans="1:17" x14ac:dyDescent="0.3">
      <c r="G171" s="203"/>
      <c r="H171" s="203"/>
      <c r="I171" s="197"/>
      <c r="J171" s="197"/>
      <c r="K171" s="197"/>
      <c r="L171" s="197"/>
      <c r="M171" s="199"/>
      <c r="N171" s="199"/>
      <c r="O171" s="202"/>
      <c r="P171" s="202"/>
      <c r="Q171" s="202"/>
    </row>
    <row r="172" spans="1:17" x14ac:dyDescent="0.3">
      <c r="G172" s="203"/>
      <c r="H172" s="203"/>
      <c r="I172" s="197"/>
      <c r="J172" s="197"/>
      <c r="K172" s="197"/>
      <c r="L172" s="197"/>
      <c r="M172" s="199"/>
      <c r="N172" s="199"/>
      <c r="O172" s="202"/>
      <c r="P172" s="202"/>
      <c r="Q172" s="202"/>
    </row>
    <row r="173" spans="1:17" x14ac:dyDescent="0.3">
      <c r="G173" s="203"/>
      <c r="H173" s="203"/>
      <c r="I173" s="204"/>
      <c r="J173" s="204"/>
      <c r="K173" s="204"/>
      <c r="L173" s="204"/>
      <c r="M173" s="202"/>
      <c r="N173" s="202"/>
      <c r="O173" s="202"/>
      <c r="P173" s="202"/>
      <c r="Q173" s="202"/>
    </row>
  </sheetData>
  <sheetProtection sort="0" autoFilter="0" pivotTables="0"/>
  <mergeCells count="11">
    <mergeCell ref="K2:K3"/>
    <mergeCell ref="L2:L3"/>
    <mergeCell ref="A113:J113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16" max="11" man="1"/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71" t="s">
        <v>100</v>
      </c>
      <c r="B1" s="371"/>
      <c r="C1" s="371"/>
      <c r="D1" s="371"/>
      <c r="E1" s="371"/>
      <c r="F1" s="371"/>
      <c r="G1" s="371"/>
    </row>
    <row r="2" spans="1:7" ht="54.75" customHeight="1" x14ac:dyDescent="0.25">
      <c r="A2" s="346" t="s">
        <v>101</v>
      </c>
      <c r="B2" s="372" t="s">
        <v>102</v>
      </c>
      <c r="C2" s="373"/>
      <c r="D2" s="346" t="s">
        <v>104</v>
      </c>
      <c r="E2" s="346" t="s">
        <v>105</v>
      </c>
      <c r="F2" s="346" t="s">
        <v>106</v>
      </c>
      <c r="G2" s="350" t="s">
        <v>107</v>
      </c>
    </row>
    <row r="3" spans="1:7" ht="21" customHeight="1" x14ac:dyDescent="0.25">
      <c r="A3" s="348"/>
      <c r="B3" s="165" t="s">
        <v>56</v>
      </c>
      <c r="C3" s="165" t="s">
        <v>86</v>
      </c>
      <c r="D3" s="348"/>
      <c r="E3" s="348"/>
      <c r="F3" s="348"/>
      <c r="G3" s="350"/>
    </row>
    <row r="4" spans="1:7" ht="309" customHeight="1" x14ac:dyDescent="0.25">
      <c r="A4" s="51" t="s">
        <v>273</v>
      </c>
      <c r="B4" s="275">
        <v>0</v>
      </c>
      <c r="C4" s="275">
        <v>9</v>
      </c>
      <c r="D4" s="281" t="s">
        <v>551</v>
      </c>
      <c r="E4" s="281" t="s">
        <v>552</v>
      </c>
      <c r="F4" s="282" t="s">
        <v>549</v>
      </c>
      <c r="G4" s="280" t="s">
        <v>550</v>
      </c>
    </row>
    <row r="5" spans="1:7" ht="143.25" customHeight="1" x14ac:dyDescent="0.25">
      <c r="A5" s="53" t="s">
        <v>103</v>
      </c>
      <c r="B5" s="54"/>
      <c r="C5" s="54"/>
      <c r="D5" s="74"/>
      <c r="E5" s="97"/>
      <c r="F5" s="97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Q23" sqref="Q23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78" t="s">
        <v>108</v>
      </c>
      <c r="B1" s="378"/>
      <c r="C1" s="378"/>
      <c r="D1" s="378"/>
      <c r="E1" s="378"/>
      <c r="F1" s="378"/>
      <c r="G1" s="378"/>
      <c r="H1" s="378"/>
      <c r="I1" s="378"/>
    </row>
    <row r="2" spans="1:9" s="5" customFormat="1" ht="38.25" customHeight="1" x14ac:dyDescent="0.25">
      <c r="A2" s="376" t="s">
        <v>59</v>
      </c>
      <c r="B2" s="376" t="s">
        <v>109</v>
      </c>
      <c r="C2" s="377" t="s">
        <v>110</v>
      </c>
      <c r="D2" s="377"/>
      <c r="E2" s="376" t="s">
        <v>111</v>
      </c>
      <c r="F2" s="376" t="s">
        <v>90</v>
      </c>
      <c r="G2" s="376" t="s">
        <v>113</v>
      </c>
      <c r="H2" s="376"/>
      <c r="I2" s="376" t="s">
        <v>115</v>
      </c>
    </row>
    <row r="3" spans="1:9" s="5" customFormat="1" ht="55.5" customHeight="1" x14ac:dyDescent="0.25">
      <c r="A3" s="376"/>
      <c r="B3" s="376"/>
      <c r="C3" s="19" t="s">
        <v>56</v>
      </c>
      <c r="D3" s="19" t="s">
        <v>86</v>
      </c>
      <c r="E3" s="376"/>
      <c r="F3" s="376"/>
      <c r="G3" s="7" t="s">
        <v>112</v>
      </c>
      <c r="H3" s="7" t="s">
        <v>114</v>
      </c>
      <c r="I3" s="376"/>
    </row>
    <row r="4" spans="1:9" ht="18.75" x14ac:dyDescent="0.25">
      <c r="A4" s="55">
        <v>1</v>
      </c>
      <c r="B4" s="67"/>
      <c r="C4" s="57">
        <v>0</v>
      </c>
      <c r="D4" s="57">
        <v>0</v>
      </c>
      <c r="E4" s="83"/>
      <c r="F4" s="67"/>
      <c r="G4" s="21">
        <v>0</v>
      </c>
      <c r="H4" s="21">
        <v>0</v>
      </c>
      <c r="I4" s="83"/>
    </row>
    <row r="5" spans="1:9" ht="18.75" x14ac:dyDescent="0.25">
      <c r="A5" s="55">
        <v>2</v>
      </c>
      <c r="B5" s="67"/>
      <c r="C5" s="57">
        <v>0</v>
      </c>
      <c r="D5" s="57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374" t="s">
        <v>87</v>
      </c>
      <c r="B59" s="375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B13" zoomScale="70" zoomScaleNormal="80" zoomScaleSheetLayoutView="70" workbookViewId="0">
      <selection activeCell="I15" sqref="I15:N15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81" t="s">
        <v>244</v>
      </c>
      <c r="B2" s="381"/>
      <c r="C2" s="381"/>
      <c r="D2" s="381"/>
      <c r="E2" s="381"/>
      <c r="F2" s="381"/>
      <c r="G2" s="381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50" t="s">
        <v>116</v>
      </c>
      <c r="B3" s="379" t="s">
        <v>110</v>
      </c>
      <c r="C3" s="379"/>
      <c r="D3" s="350" t="s">
        <v>249</v>
      </c>
      <c r="E3" s="380" t="s">
        <v>242</v>
      </c>
      <c r="F3" s="350" t="s">
        <v>118</v>
      </c>
      <c r="G3" s="350" t="s">
        <v>119</v>
      </c>
      <c r="H3" s="350" t="s">
        <v>116</v>
      </c>
      <c r="I3" s="379" t="s">
        <v>110</v>
      </c>
      <c r="J3" s="379"/>
      <c r="K3" s="350" t="s">
        <v>248</v>
      </c>
      <c r="L3" s="380" t="s">
        <v>242</v>
      </c>
      <c r="M3" s="350" t="s">
        <v>118</v>
      </c>
      <c r="N3" s="350" t="s">
        <v>119</v>
      </c>
    </row>
    <row r="4" spans="1:14" s="5" customFormat="1" ht="76.5" customHeight="1" x14ac:dyDescent="0.25">
      <c r="A4" s="350"/>
      <c r="B4" s="50" t="s">
        <v>56</v>
      </c>
      <c r="C4" s="50" t="s">
        <v>86</v>
      </c>
      <c r="D4" s="350"/>
      <c r="E4" s="380"/>
      <c r="F4" s="350"/>
      <c r="G4" s="350"/>
      <c r="H4" s="350"/>
      <c r="I4" s="50" t="s">
        <v>56</v>
      </c>
      <c r="J4" s="50" t="s">
        <v>86</v>
      </c>
      <c r="K4" s="350"/>
      <c r="L4" s="380"/>
      <c r="M4" s="350"/>
      <c r="N4" s="350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15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15</v>
      </c>
      <c r="D5" s="218"/>
      <c r="E5" s="218"/>
      <c r="F5" s="35">
        <f>SUM(F6:F146)</f>
        <v>2270</v>
      </c>
      <c r="G5" s="218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12</v>
      </c>
      <c r="J5" s="35">
        <f>SUM(J6:J146)</f>
        <v>12</v>
      </c>
      <c r="K5" s="218"/>
      <c r="L5" s="218"/>
      <c r="M5" s="35">
        <f>SUM(M6:M146)</f>
        <v>1118</v>
      </c>
      <c r="N5" s="218"/>
    </row>
    <row r="6" spans="1:14" ht="112.5" x14ac:dyDescent="0.25">
      <c r="A6" s="155"/>
      <c r="B6" s="294">
        <v>1</v>
      </c>
      <c r="C6" s="294">
        <v>1</v>
      </c>
      <c r="D6" s="292" t="s">
        <v>553</v>
      </c>
      <c r="E6" s="293" t="s">
        <v>227</v>
      </c>
      <c r="F6" s="294">
        <v>250</v>
      </c>
      <c r="G6" s="293" t="s">
        <v>554</v>
      </c>
      <c r="H6" s="295"/>
      <c r="I6" s="294">
        <v>1</v>
      </c>
      <c r="J6" s="294">
        <v>1</v>
      </c>
      <c r="K6" s="292" t="s">
        <v>580</v>
      </c>
      <c r="L6" s="293" t="s">
        <v>68</v>
      </c>
      <c r="M6" s="294">
        <v>85</v>
      </c>
      <c r="N6" s="293" t="s">
        <v>567</v>
      </c>
    </row>
    <row r="7" spans="1:14" ht="131.25" x14ac:dyDescent="0.25">
      <c r="A7" s="63"/>
      <c r="B7" s="274">
        <v>1</v>
      </c>
      <c r="C7" s="274">
        <v>1</v>
      </c>
      <c r="D7" s="280" t="s">
        <v>555</v>
      </c>
      <c r="E7" s="276" t="s">
        <v>556</v>
      </c>
      <c r="F7" s="274">
        <v>140</v>
      </c>
      <c r="G7" s="276" t="s">
        <v>557</v>
      </c>
      <c r="H7" s="279"/>
      <c r="I7" s="274">
        <v>1</v>
      </c>
      <c r="J7" s="274">
        <v>1</v>
      </c>
      <c r="K7" s="280" t="s">
        <v>581</v>
      </c>
      <c r="L7" s="276" t="s">
        <v>68</v>
      </c>
      <c r="M7" s="274">
        <v>85</v>
      </c>
      <c r="N7" s="276" t="s">
        <v>582</v>
      </c>
    </row>
    <row r="8" spans="1:14" ht="112.5" x14ac:dyDescent="0.25">
      <c r="A8" s="63"/>
      <c r="B8" s="274">
        <v>1</v>
      </c>
      <c r="C8" s="274">
        <v>1</v>
      </c>
      <c r="D8" s="280" t="s">
        <v>558</v>
      </c>
      <c r="E8" s="276" t="s">
        <v>68</v>
      </c>
      <c r="F8" s="274">
        <v>140</v>
      </c>
      <c r="G8" s="276" t="s">
        <v>559</v>
      </c>
      <c r="H8" s="279"/>
      <c r="I8" s="274">
        <v>1</v>
      </c>
      <c r="J8" s="274">
        <v>1</v>
      </c>
      <c r="K8" s="280" t="s">
        <v>583</v>
      </c>
      <c r="L8" s="276" t="s">
        <v>68</v>
      </c>
      <c r="M8" s="274">
        <v>85</v>
      </c>
      <c r="N8" s="276" t="s">
        <v>584</v>
      </c>
    </row>
    <row r="9" spans="1:14" ht="131.25" x14ac:dyDescent="0.25">
      <c r="A9" s="63"/>
      <c r="B9" s="274">
        <v>1</v>
      </c>
      <c r="C9" s="274">
        <v>1</v>
      </c>
      <c r="D9" s="280" t="s">
        <v>560</v>
      </c>
      <c r="E9" s="276" t="s">
        <v>58</v>
      </c>
      <c r="F9" s="274">
        <v>140</v>
      </c>
      <c r="G9" s="276" t="s">
        <v>561</v>
      </c>
      <c r="H9" s="279"/>
      <c r="I9" s="274">
        <v>1</v>
      </c>
      <c r="J9" s="274">
        <v>1</v>
      </c>
      <c r="K9" s="280" t="s">
        <v>585</v>
      </c>
      <c r="L9" s="276" t="s">
        <v>227</v>
      </c>
      <c r="M9" s="274">
        <v>160</v>
      </c>
      <c r="N9" s="276" t="s">
        <v>586</v>
      </c>
    </row>
    <row r="10" spans="1:14" ht="56.25" x14ac:dyDescent="0.25">
      <c r="A10" s="63"/>
      <c r="B10" s="274">
        <v>1</v>
      </c>
      <c r="C10" s="274">
        <v>1</v>
      </c>
      <c r="D10" s="280" t="s">
        <v>562</v>
      </c>
      <c r="E10" s="276" t="s">
        <v>227</v>
      </c>
      <c r="F10" s="274">
        <v>160</v>
      </c>
      <c r="G10" s="276" t="s">
        <v>563</v>
      </c>
      <c r="H10" s="279"/>
      <c r="I10" s="274">
        <v>1</v>
      </c>
      <c r="J10" s="274">
        <v>1</v>
      </c>
      <c r="K10" s="280" t="s">
        <v>587</v>
      </c>
      <c r="L10" s="276" t="s">
        <v>227</v>
      </c>
      <c r="M10" s="274">
        <v>85</v>
      </c>
      <c r="N10" s="276" t="s">
        <v>588</v>
      </c>
    </row>
    <row r="11" spans="1:14" ht="75" x14ac:dyDescent="0.25">
      <c r="A11" s="63"/>
      <c r="B11" s="274">
        <v>1</v>
      </c>
      <c r="C11" s="274">
        <v>1</v>
      </c>
      <c r="D11" s="280" t="s">
        <v>564</v>
      </c>
      <c r="E11" s="276" t="s">
        <v>66</v>
      </c>
      <c r="F11" s="274">
        <v>140</v>
      </c>
      <c r="G11" s="276" t="s">
        <v>565</v>
      </c>
      <c r="H11" s="279"/>
      <c r="I11" s="274">
        <v>1</v>
      </c>
      <c r="J11" s="274">
        <v>1</v>
      </c>
      <c r="K11" s="280" t="s">
        <v>589</v>
      </c>
      <c r="L11" s="276" t="s">
        <v>590</v>
      </c>
      <c r="M11" s="274">
        <v>85</v>
      </c>
      <c r="N11" s="276" t="s">
        <v>591</v>
      </c>
    </row>
    <row r="12" spans="1:14" ht="56.25" x14ac:dyDescent="0.25">
      <c r="A12" s="63"/>
      <c r="B12" s="274">
        <v>1</v>
      </c>
      <c r="C12" s="274">
        <v>1</v>
      </c>
      <c r="D12" s="280" t="s">
        <v>566</v>
      </c>
      <c r="E12" s="276" t="s">
        <v>227</v>
      </c>
      <c r="F12" s="274">
        <v>160</v>
      </c>
      <c r="G12" s="276" t="s">
        <v>567</v>
      </c>
      <c r="H12" s="279"/>
      <c r="I12" s="274">
        <v>1</v>
      </c>
      <c r="J12" s="274">
        <v>1</v>
      </c>
      <c r="K12" s="280" t="s">
        <v>592</v>
      </c>
      <c r="L12" s="276" t="s">
        <v>58</v>
      </c>
      <c r="M12" s="274">
        <v>100</v>
      </c>
      <c r="N12" s="276" t="s">
        <v>593</v>
      </c>
    </row>
    <row r="13" spans="1:14" ht="75" x14ac:dyDescent="0.25">
      <c r="A13" s="63"/>
      <c r="B13" s="274">
        <v>1</v>
      </c>
      <c r="C13" s="274">
        <v>1</v>
      </c>
      <c r="D13" s="280" t="s">
        <v>568</v>
      </c>
      <c r="E13" s="276" t="s">
        <v>227</v>
      </c>
      <c r="F13" s="274">
        <v>140</v>
      </c>
      <c r="G13" s="276" t="s">
        <v>569</v>
      </c>
      <c r="H13" s="279"/>
      <c r="I13" s="274">
        <v>1</v>
      </c>
      <c r="J13" s="274">
        <v>1</v>
      </c>
      <c r="K13" s="280" t="s">
        <v>594</v>
      </c>
      <c r="L13" s="276" t="s">
        <v>66</v>
      </c>
      <c r="M13" s="274">
        <v>85</v>
      </c>
      <c r="N13" s="276" t="s">
        <v>565</v>
      </c>
    </row>
    <row r="14" spans="1:14" ht="56.25" x14ac:dyDescent="0.25">
      <c r="A14" s="63"/>
      <c r="B14" s="274">
        <v>1</v>
      </c>
      <c r="C14" s="274">
        <v>1</v>
      </c>
      <c r="D14" s="280" t="s">
        <v>570</v>
      </c>
      <c r="E14" s="276" t="s">
        <v>227</v>
      </c>
      <c r="F14" s="274">
        <v>150</v>
      </c>
      <c r="G14" s="276" t="s">
        <v>571</v>
      </c>
      <c r="H14" s="279"/>
      <c r="I14" s="274">
        <v>1</v>
      </c>
      <c r="J14" s="274">
        <v>1</v>
      </c>
      <c r="K14" s="280" t="s">
        <v>595</v>
      </c>
      <c r="L14" s="276" t="s">
        <v>227</v>
      </c>
      <c r="M14" s="274">
        <v>85</v>
      </c>
      <c r="N14" s="276" t="s">
        <v>596</v>
      </c>
    </row>
    <row r="15" spans="1:14" ht="150" x14ac:dyDescent="0.25">
      <c r="A15" s="63"/>
      <c r="B15" s="274">
        <v>1</v>
      </c>
      <c r="C15" s="274">
        <v>1</v>
      </c>
      <c r="D15" s="280" t="s">
        <v>572</v>
      </c>
      <c r="E15" s="276" t="s">
        <v>186</v>
      </c>
      <c r="F15" s="274">
        <v>140</v>
      </c>
      <c r="G15" s="276" t="s">
        <v>573</v>
      </c>
      <c r="H15" s="279"/>
      <c r="I15" s="274">
        <v>1</v>
      </c>
      <c r="J15" s="274">
        <v>1</v>
      </c>
      <c r="K15" s="280" t="s">
        <v>307</v>
      </c>
      <c r="L15" s="276" t="s">
        <v>68</v>
      </c>
      <c r="M15" s="274">
        <v>85</v>
      </c>
      <c r="N15" s="276" t="s">
        <v>584</v>
      </c>
    </row>
    <row r="16" spans="1:14" ht="93.75" x14ac:dyDescent="0.25">
      <c r="A16" s="63"/>
      <c r="B16" s="274">
        <v>1</v>
      </c>
      <c r="C16" s="274">
        <v>1</v>
      </c>
      <c r="D16" s="280" t="s">
        <v>574</v>
      </c>
      <c r="E16" s="276" t="s">
        <v>68</v>
      </c>
      <c r="F16" s="274">
        <v>150</v>
      </c>
      <c r="G16" s="276" t="s">
        <v>575</v>
      </c>
      <c r="H16" s="279"/>
      <c r="I16" s="274">
        <v>1</v>
      </c>
      <c r="J16" s="274">
        <v>1</v>
      </c>
      <c r="K16" s="280" t="s">
        <v>597</v>
      </c>
      <c r="L16" s="276" t="s">
        <v>227</v>
      </c>
      <c r="M16" s="274">
        <v>93</v>
      </c>
      <c r="N16" s="276" t="s">
        <v>567</v>
      </c>
    </row>
    <row r="17" spans="1:14" ht="75" x14ac:dyDescent="0.25">
      <c r="A17" s="63"/>
      <c r="B17" s="274">
        <v>1</v>
      </c>
      <c r="C17" s="274">
        <v>1</v>
      </c>
      <c r="D17" s="280" t="s">
        <v>576</v>
      </c>
      <c r="E17" s="276" t="s">
        <v>66</v>
      </c>
      <c r="F17" s="274">
        <v>140</v>
      </c>
      <c r="G17" s="276" t="s">
        <v>565</v>
      </c>
      <c r="H17" s="279"/>
      <c r="I17" s="274">
        <v>1</v>
      </c>
      <c r="J17" s="274">
        <v>1</v>
      </c>
      <c r="K17" s="280" t="s">
        <v>598</v>
      </c>
      <c r="L17" s="276" t="s">
        <v>58</v>
      </c>
      <c r="M17" s="274">
        <v>85</v>
      </c>
      <c r="N17" s="276" t="s">
        <v>567</v>
      </c>
    </row>
    <row r="18" spans="1:14" ht="93.75" x14ac:dyDescent="0.25">
      <c r="A18" s="63"/>
      <c r="B18" s="274">
        <v>1</v>
      </c>
      <c r="C18" s="274">
        <v>1</v>
      </c>
      <c r="D18" s="280" t="s">
        <v>577</v>
      </c>
      <c r="E18" s="276" t="s">
        <v>68</v>
      </c>
      <c r="F18" s="274">
        <v>140</v>
      </c>
      <c r="G18" s="276" t="s">
        <v>567</v>
      </c>
      <c r="H18" s="279"/>
      <c r="I18" s="274">
        <v>0</v>
      </c>
      <c r="J18" s="274">
        <v>0</v>
      </c>
      <c r="K18" s="280"/>
      <c r="L18" s="276"/>
      <c r="M18" s="274">
        <v>0</v>
      </c>
      <c r="N18" s="276"/>
    </row>
    <row r="19" spans="1:14" ht="56.25" x14ac:dyDescent="0.25">
      <c r="A19" s="63"/>
      <c r="B19" s="274">
        <v>1</v>
      </c>
      <c r="C19" s="274">
        <v>1</v>
      </c>
      <c r="D19" s="280" t="s">
        <v>578</v>
      </c>
      <c r="E19" s="276" t="s">
        <v>227</v>
      </c>
      <c r="F19" s="274">
        <v>140</v>
      </c>
      <c r="G19" s="276" t="s">
        <v>554</v>
      </c>
      <c r="H19" s="279"/>
      <c r="I19" s="274">
        <v>0</v>
      </c>
      <c r="J19" s="274">
        <v>0</v>
      </c>
      <c r="K19" s="280"/>
      <c r="L19" s="276"/>
      <c r="M19" s="274">
        <v>0</v>
      </c>
      <c r="N19" s="276"/>
    </row>
    <row r="20" spans="1:14" ht="93.75" x14ac:dyDescent="0.25">
      <c r="A20" s="63"/>
      <c r="B20" s="274">
        <v>1</v>
      </c>
      <c r="C20" s="274">
        <v>1</v>
      </c>
      <c r="D20" s="280" t="s">
        <v>579</v>
      </c>
      <c r="E20" s="276" t="s">
        <v>68</v>
      </c>
      <c r="F20" s="274">
        <v>140</v>
      </c>
      <c r="G20" s="276" t="s">
        <v>567</v>
      </c>
      <c r="H20" s="279"/>
      <c r="I20" s="274">
        <v>0</v>
      </c>
      <c r="J20" s="274">
        <v>0</v>
      </c>
      <c r="K20" s="280"/>
      <c r="L20" s="276"/>
      <c r="M20" s="274">
        <v>0</v>
      </c>
      <c r="N20" s="276"/>
    </row>
    <row r="21" spans="1:14" ht="18.75" x14ac:dyDescent="0.25">
      <c r="A21" s="63"/>
      <c r="B21" s="21">
        <v>0</v>
      </c>
      <c r="C21" s="21">
        <v>0</v>
      </c>
      <c r="D21" s="67"/>
      <c r="E21" s="98"/>
      <c r="F21" s="21">
        <v>0</v>
      </c>
      <c r="G21" s="55"/>
      <c r="H21" s="63"/>
      <c r="I21" s="21">
        <v>0</v>
      </c>
      <c r="J21" s="21">
        <v>0</v>
      </c>
      <c r="K21" s="67"/>
      <c r="L21" s="98"/>
      <c r="M21" s="21">
        <v>0</v>
      </c>
      <c r="N21" s="55"/>
    </row>
    <row r="22" spans="1:14" ht="18.75" x14ac:dyDescent="0.25">
      <c r="A22" s="63"/>
      <c r="B22" s="21">
        <v>0</v>
      </c>
      <c r="C22" s="21">
        <v>0</v>
      </c>
      <c r="D22" s="67"/>
      <c r="E22" s="98"/>
      <c r="F22" s="21">
        <v>0</v>
      </c>
      <c r="G22" s="55"/>
      <c r="H22" s="63"/>
      <c r="I22" s="21">
        <v>0</v>
      </c>
      <c r="J22" s="21">
        <v>0</v>
      </c>
      <c r="K22" s="67"/>
      <c r="L22" s="98"/>
      <c r="M22" s="21">
        <v>0</v>
      </c>
      <c r="N22" s="55"/>
    </row>
    <row r="23" spans="1:14" ht="18.75" x14ac:dyDescent="0.25">
      <c r="A23" s="63"/>
      <c r="B23" s="21">
        <v>0</v>
      </c>
      <c r="C23" s="21">
        <v>0</v>
      </c>
      <c r="D23" s="67"/>
      <c r="E23" s="98"/>
      <c r="F23" s="21">
        <v>0</v>
      </c>
      <c r="G23" s="55"/>
      <c r="H23" s="63"/>
      <c r="I23" s="21">
        <v>0</v>
      </c>
      <c r="J23" s="21">
        <v>0</v>
      </c>
      <c r="K23" s="67"/>
      <c r="L23" s="98"/>
      <c r="M23" s="21">
        <v>0</v>
      </c>
      <c r="N23" s="55"/>
    </row>
    <row r="24" spans="1:14" ht="18.75" x14ac:dyDescent="0.25">
      <c r="A24" s="63"/>
      <c r="B24" s="21">
        <v>0</v>
      </c>
      <c r="C24" s="21">
        <v>0</v>
      </c>
      <c r="D24" s="67"/>
      <c r="E24" s="98"/>
      <c r="F24" s="21">
        <v>0</v>
      </c>
      <c r="G24" s="55"/>
      <c r="H24" s="63"/>
      <c r="I24" s="21">
        <v>0</v>
      </c>
      <c r="J24" s="21">
        <v>0</v>
      </c>
      <c r="K24" s="67"/>
      <c r="L24" s="98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98"/>
      <c r="F25" s="21">
        <v>0</v>
      </c>
      <c r="G25" s="55"/>
      <c r="H25" s="63"/>
      <c r="I25" s="21">
        <v>0</v>
      </c>
      <c r="J25" s="21">
        <v>0</v>
      </c>
      <c r="K25" s="67"/>
      <c r="L25" s="98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21">
        <v>0</v>
      </c>
      <c r="J26" s="21">
        <v>0</v>
      </c>
      <c r="K26" s="67"/>
      <c r="L26" s="98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0</v>
      </c>
      <c r="J27" s="21">
        <v>0</v>
      </c>
      <c r="K27" s="67"/>
      <c r="L27" s="98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21">
        <v>0</v>
      </c>
      <c r="J28" s="21">
        <v>0</v>
      </c>
      <c r="K28" s="67"/>
      <c r="L28" s="98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21">
        <v>0</v>
      </c>
      <c r="J29" s="21">
        <v>0</v>
      </c>
      <c r="K29" s="67"/>
      <c r="L29" s="98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21">
        <v>0</v>
      </c>
      <c r="J30" s="21">
        <v>0</v>
      </c>
      <c r="K30" s="67"/>
      <c r="L30" s="98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21">
        <v>0</v>
      </c>
      <c r="J31" s="21">
        <v>0</v>
      </c>
      <c r="K31" s="67"/>
      <c r="L31" s="98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21">
        <v>0</v>
      </c>
      <c r="J32" s="21">
        <v>0</v>
      </c>
      <c r="K32" s="67"/>
      <c r="L32" s="98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21">
        <v>0</v>
      </c>
      <c r="J33" s="21">
        <v>0</v>
      </c>
      <c r="K33" s="67"/>
      <c r="L33" s="98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0</v>
      </c>
      <c r="J34" s="21">
        <v>0</v>
      </c>
      <c r="K34" s="67"/>
      <c r="L34" s="98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0</v>
      </c>
      <c r="J35" s="21">
        <v>0</v>
      </c>
      <c r="K35" s="67"/>
      <c r="L35" s="98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0</v>
      </c>
      <c r="J36" s="21">
        <v>0</v>
      </c>
      <c r="K36" s="67"/>
      <c r="L36" s="98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>
        <v>0</v>
      </c>
      <c r="J37" s="21">
        <v>0</v>
      </c>
      <c r="K37" s="67"/>
      <c r="L37" s="98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17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17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1" t="s">
        <v>245</v>
      </c>
      <c r="B1" s="121"/>
      <c r="C1" s="121"/>
      <c r="D1" s="121"/>
    </row>
    <row r="2" spans="1:4" ht="94.5" customHeight="1" x14ac:dyDescent="0.25">
      <c r="A2" s="100" t="s">
        <v>243</v>
      </c>
      <c r="B2" s="119" t="s">
        <v>214</v>
      </c>
      <c r="C2" s="119" t="s">
        <v>215</v>
      </c>
      <c r="D2" s="119" t="s">
        <v>187</v>
      </c>
    </row>
    <row r="3" spans="1:4" ht="37.5" customHeight="1" x14ac:dyDescent="0.25">
      <c r="A3" s="95" t="s">
        <v>57</v>
      </c>
      <c r="B3" s="138">
        <v>79</v>
      </c>
      <c r="C3" s="101">
        <v>79</v>
      </c>
      <c r="D3" s="101">
        <v>7984</v>
      </c>
    </row>
    <row r="4" spans="1:4" ht="37.5" customHeight="1" x14ac:dyDescent="0.25">
      <c r="A4" s="95" t="s">
        <v>58</v>
      </c>
      <c r="B4" s="138">
        <v>11</v>
      </c>
      <c r="C4" s="101">
        <v>11</v>
      </c>
      <c r="D4" s="101">
        <v>942</v>
      </c>
    </row>
    <row r="5" spans="1:4" ht="37.5" customHeight="1" x14ac:dyDescent="0.25">
      <c r="A5" s="95" t="s">
        <v>66</v>
      </c>
      <c r="B5" s="138">
        <v>9</v>
      </c>
      <c r="C5" s="101">
        <v>9</v>
      </c>
      <c r="D5" s="101">
        <v>777</v>
      </c>
    </row>
    <row r="6" spans="1:4" ht="37.5" customHeight="1" x14ac:dyDescent="0.25">
      <c r="A6" s="95" t="s">
        <v>67</v>
      </c>
      <c r="B6" s="138">
        <v>13</v>
      </c>
      <c r="C6" s="101">
        <v>13</v>
      </c>
      <c r="D6" s="101">
        <v>1200</v>
      </c>
    </row>
    <row r="7" spans="1:4" ht="37.5" customHeight="1" x14ac:dyDescent="0.25">
      <c r="A7" s="95" t="s">
        <v>68</v>
      </c>
      <c r="B7" s="138">
        <v>8</v>
      </c>
      <c r="C7" s="101">
        <v>8</v>
      </c>
      <c r="D7" s="101">
        <v>413</v>
      </c>
    </row>
    <row r="8" spans="1:4" ht="37.5" customHeight="1" x14ac:dyDescent="0.25">
      <c r="A8" s="95" t="s">
        <v>69</v>
      </c>
      <c r="B8" s="138">
        <v>6</v>
      </c>
      <c r="C8" s="101">
        <v>6</v>
      </c>
      <c r="D8" s="101">
        <v>285</v>
      </c>
    </row>
    <row r="9" spans="1:4" ht="37.5" customHeight="1" x14ac:dyDescent="0.25">
      <c r="A9" s="120" t="s">
        <v>87</v>
      </c>
      <c r="B9" s="35">
        <f>SUM(B3:B8)</f>
        <v>126</v>
      </c>
      <c r="C9" s="35">
        <f>SUM(C3:C8)</f>
        <v>126</v>
      </c>
      <c r="D9" s="35">
        <f>SUM(D3:D8)</f>
        <v>11601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2021-11-24T08:42:57Z</dcterms:modified>
</cp:coreProperties>
</file>