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0920" windowHeight="7470" firstSheet="2" activeTab="3"/>
  </bookViews>
  <sheets>
    <sheet name="Титул" sheetId="1" r:id="rId1"/>
    <sheet name="Разделы 1.1.-1.6" sheetId="2" r:id="rId2"/>
    <sheet name="Раздел 1.7" sheetId="3" r:id="rId3"/>
    <sheet name="Раздел 1.8" sheetId="23" r:id="rId4"/>
    <sheet name="Раздел 1.9" sheetId="24" r:id="rId5"/>
    <sheet name="Раздел 1.10" sheetId="6" r:id="rId6"/>
    <sheet name="Раздел 1.11" sheetId="25" r:id="rId7"/>
    <sheet name="Раздел 2.1" sheetId="7" r:id="rId8"/>
    <sheet name="Раздел 2.2" sheetId="8" r:id="rId9"/>
    <sheet name="Раздел 2.3" sheetId="9" r:id="rId10"/>
    <sheet name="Раздел 3" sheetId="10" r:id="rId11"/>
    <sheet name="Раздел 4" sheetId="11" r:id="rId12"/>
    <sheet name="Раздел 5.1" sheetId="12" r:id="rId13"/>
    <sheet name="Раздел 5.2" sheetId="13" r:id="rId14"/>
    <sheet name="Раздел 5.3" sheetId="14" r:id="rId15"/>
    <sheet name="Раздел 6.1" sheetId="20" r:id="rId16"/>
    <sheet name="Раздел 6.2" sheetId="22" r:id="rId17"/>
    <sheet name="Раздел 6.3" sheetId="17" r:id="rId18"/>
    <sheet name="Раздел 6.4" sheetId="18" r:id="rId19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9" i="24" l="1"/>
  <c r="H113" i="25" l="1"/>
  <c r="G113" i="25"/>
  <c r="F113" i="25"/>
  <c r="E113" i="25"/>
  <c r="C113" i="25"/>
  <c r="C112" i="25"/>
  <c r="C111" i="25"/>
  <c r="C110" i="25"/>
  <c r="C109" i="25"/>
  <c r="C108" i="25"/>
  <c r="C107" i="25"/>
  <c r="C106" i="25"/>
  <c r="C105" i="25"/>
  <c r="C104" i="25"/>
  <c r="H102" i="25"/>
  <c r="G102" i="25"/>
  <c r="F102" i="25"/>
  <c r="E102" i="25"/>
  <c r="C101" i="25"/>
  <c r="C100" i="25"/>
  <c r="C99" i="25"/>
  <c r="C98" i="25"/>
  <c r="C97" i="25"/>
  <c r="C96" i="25" s="1"/>
  <c r="H96" i="25"/>
  <c r="G96" i="25"/>
  <c r="F96" i="25"/>
  <c r="E96" i="25"/>
  <c r="C95" i="25"/>
  <c r="C94" i="25"/>
  <c r="C93" i="25"/>
  <c r="C92" i="25"/>
  <c r="C91" i="25"/>
  <c r="C90" i="25"/>
  <c r="C89" i="25"/>
  <c r="C88" i="25"/>
  <c r="H87" i="25"/>
  <c r="G87" i="25"/>
  <c r="F87" i="25"/>
  <c r="E87" i="25"/>
  <c r="C86" i="25"/>
  <c r="C85" i="25"/>
  <c r="C84" i="25"/>
  <c r="C80" i="25" s="1"/>
  <c r="C83" i="25"/>
  <c r="C82" i="25"/>
  <c r="H80" i="25"/>
  <c r="G80" i="25"/>
  <c r="F80" i="25"/>
  <c r="E80" i="25"/>
  <c r="C79" i="25"/>
  <c r="C78" i="25"/>
  <c r="C77" i="25"/>
  <c r="C76" i="25"/>
  <c r="C75" i="25"/>
  <c r="C74" i="25"/>
  <c r="H73" i="25"/>
  <c r="G73" i="25"/>
  <c r="F73" i="25"/>
  <c r="E73" i="25"/>
  <c r="C72" i="25"/>
  <c r="C71" i="25"/>
  <c r="C70" i="25"/>
  <c r="C69" i="25"/>
  <c r="C68" i="25"/>
  <c r="C67" i="25"/>
  <c r="C66" i="25"/>
  <c r="C65" i="25"/>
  <c r="C63" i="25" s="1"/>
  <c r="C64" i="25"/>
  <c r="H63" i="25"/>
  <c r="G63" i="25"/>
  <c r="F63" i="25"/>
  <c r="E63" i="25"/>
  <c r="C62" i="25"/>
  <c r="C61" i="25"/>
  <c r="C60" i="25"/>
  <c r="C59" i="25"/>
  <c r="C58" i="25"/>
  <c r="C57" i="25"/>
  <c r="C56" i="25"/>
  <c r="C55" i="25"/>
  <c r="H53" i="25"/>
  <c r="G53" i="25"/>
  <c r="F53" i="25"/>
  <c r="E53" i="25"/>
  <c r="C52" i="25"/>
  <c r="C51" i="25"/>
  <c r="C50" i="25"/>
  <c r="C49" i="25"/>
  <c r="C48" i="25"/>
  <c r="C47" i="25"/>
  <c r="C46" i="25" s="1"/>
  <c r="H46" i="25"/>
  <c r="G46" i="25"/>
  <c r="F46" i="25"/>
  <c r="E46" i="25"/>
  <c r="C45" i="25"/>
  <c r="C44" i="25"/>
  <c r="C43" i="25"/>
  <c r="C42" i="25"/>
  <c r="C41" i="25"/>
  <c r="C40" i="25"/>
  <c r="C39" i="25"/>
  <c r="C38" i="25"/>
  <c r="H37" i="25"/>
  <c r="G37" i="25"/>
  <c r="F37" i="25"/>
  <c r="E37" i="25"/>
  <c r="C36" i="25"/>
  <c r="C35" i="25"/>
  <c r="C34" i="25"/>
  <c r="C31" i="25" s="1"/>
  <c r="C33" i="25"/>
  <c r="C32" i="25"/>
  <c r="H31" i="25"/>
  <c r="G31" i="25"/>
  <c r="F31" i="25"/>
  <c r="E31" i="25"/>
  <c r="C30" i="25"/>
  <c r="C29" i="25"/>
  <c r="C28" i="25"/>
  <c r="C27" i="25"/>
  <c r="C26" i="25"/>
  <c r="C25" i="25"/>
  <c r="C24" i="25"/>
  <c r="H23" i="25"/>
  <c r="G23" i="25"/>
  <c r="F23" i="25"/>
  <c r="E23" i="25"/>
  <c r="C22" i="25"/>
  <c r="C21" i="25"/>
  <c r="C20" i="25"/>
  <c r="C19" i="25"/>
  <c r="C18" i="25"/>
  <c r="C17" i="25"/>
  <c r="C16" i="25"/>
  <c r="H15" i="25"/>
  <c r="G15" i="25"/>
  <c r="F15" i="25"/>
  <c r="E15" i="25"/>
  <c r="C14" i="25"/>
  <c r="C13" i="25"/>
  <c r="C12" i="25"/>
  <c r="C11" i="25"/>
  <c r="C10" i="25"/>
  <c r="C9" i="25"/>
  <c r="H8" i="25"/>
  <c r="G8" i="25"/>
  <c r="F8" i="25"/>
  <c r="E8" i="25"/>
  <c r="D22" i="24"/>
  <c r="D19" i="24"/>
  <c r="D17" i="24"/>
  <c r="D15" i="24"/>
  <c r="D13" i="24"/>
  <c r="C12" i="24"/>
  <c r="C11" i="24"/>
  <c r="D11" i="24" s="1"/>
  <c r="D7" i="24"/>
  <c r="D5" i="24"/>
  <c r="D3" i="24"/>
  <c r="C23" i="25" l="1"/>
  <c r="C8" i="25"/>
  <c r="C7" i="25" s="1"/>
  <c r="C37" i="25"/>
  <c r="C87" i="25"/>
  <c r="E117" i="25"/>
  <c r="F117" i="25"/>
  <c r="C73" i="25"/>
  <c r="G117" i="25"/>
  <c r="C15" i="25"/>
  <c r="C53" i="25"/>
  <c r="C102" i="25"/>
  <c r="H117" i="25"/>
  <c r="Y50" i="2"/>
  <c r="X50" i="2"/>
  <c r="W50" i="2"/>
  <c r="U50" i="2"/>
  <c r="V50" i="2"/>
  <c r="T50" i="2"/>
  <c r="S50" i="2"/>
  <c r="R50" i="2"/>
  <c r="Q50" i="2"/>
  <c r="P50" i="2"/>
  <c r="O50" i="2"/>
  <c r="N50" i="2"/>
  <c r="M50" i="2"/>
  <c r="L50" i="2"/>
  <c r="K50" i="2"/>
  <c r="J50" i="2"/>
  <c r="I50" i="2"/>
  <c r="H50" i="2"/>
  <c r="G50" i="2"/>
  <c r="F50" i="2"/>
  <c r="E50" i="2"/>
  <c r="Y32" i="2"/>
  <c r="X32" i="2"/>
  <c r="W32" i="2"/>
  <c r="V32" i="2"/>
  <c r="U32" i="2"/>
  <c r="T32" i="2"/>
  <c r="S32" i="2"/>
  <c r="R32" i="2"/>
  <c r="Q32" i="2"/>
  <c r="P32" i="2"/>
  <c r="O32" i="2"/>
  <c r="M32" i="2"/>
  <c r="L32" i="2"/>
  <c r="K32" i="2"/>
  <c r="J32" i="2"/>
  <c r="I32" i="2"/>
  <c r="H32" i="2"/>
  <c r="G32" i="2"/>
  <c r="F32" i="2"/>
  <c r="E32" i="2"/>
  <c r="B36" i="22" l="1"/>
  <c r="B31" i="22"/>
  <c r="B26" i="22"/>
  <c r="B21" i="22"/>
  <c r="C21" i="22" s="1"/>
  <c r="B15" i="22"/>
  <c r="C6" i="22"/>
  <c r="C33" i="22"/>
  <c r="C3" i="22"/>
  <c r="C24" i="22"/>
  <c r="A12" i="20"/>
  <c r="A10" i="20"/>
  <c r="A6" i="20" s="1"/>
  <c r="C15" i="22" l="1"/>
  <c r="C29" i="22"/>
  <c r="C17" i="22"/>
  <c r="C26" i="22"/>
  <c r="C31" i="22"/>
  <c r="C36" i="22"/>
  <c r="C35" i="22"/>
  <c r="C37" i="22"/>
  <c r="C18" i="22"/>
  <c r="C27" i="22"/>
  <c r="C32" i="22"/>
  <c r="C19" i="22"/>
  <c r="C28" i="22"/>
  <c r="C34" i="22"/>
  <c r="C38" i="22"/>
  <c r="C7" i="22"/>
  <c r="C11" i="22"/>
  <c r="C25" i="22"/>
  <c r="C8" i="22"/>
  <c r="C12" i="22"/>
  <c r="C22" i="22"/>
  <c r="C9" i="22"/>
  <c r="C13" i="22"/>
  <c r="C16" i="22"/>
  <c r="C20" i="22"/>
  <c r="C23" i="22"/>
  <c r="C30" i="22"/>
  <c r="C10" i="22"/>
  <c r="C14" i="22"/>
  <c r="K8" i="20"/>
  <c r="G8" i="20"/>
  <c r="C8" i="20"/>
  <c r="J8" i="20"/>
  <c r="F8" i="20"/>
  <c r="B8" i="20"/>
  <c r="I8" i="20"/>
  <c r="E8" i="20"/>
  <c r="L8" i="20"/>
  <c r="H8" i="20"/>
  <c r="D8" i="20"/>
  <c r="A7" i="20"/>
  <c r="E19" i="18"/>
  <c r="D19" i="18"/>
  <c r="C19" i="18"/>
  <c r="B19" i="18"/>
  <c r="E3" i="17"/>
  <c r="B3" i="17"/>
  <c r="F3" i="13"/>
  <c r="D3" i="8"/>
  <c r="J3" i="8"/>
  <c r="E24" i="7"/>
  <c r="D23" i="6"/>
  <c r="D116" i="2"/>
  <c r="C116" i="2"/>
  <c r="B116" i="2"/>
  <c r="D115" i="2"/>
  <c r="C115" i="2"/>
  <c r="B115" i="2"/>
  <c r="D114" i="2"/>
  <c r="C114" i="2"/>
  <c r="B114" i="2"/>
  <c r="D113" i="2"/>
  <c r="C113" i="2"/>
  <c r="B113" i="2"/>
  <c r="D112" i="2"/>
  <c r="C112" i="2"/>
  <c r="B112" i="2"/>
  <c r="D110" i="2"/>
  <c r="C110" i="2"/>
  <c r="B110" i="2"/>
  <c r="D109" i="2"/>
  <c r="C109" i="2"/>
  <c r="D108" i="2"/>
  <c r="C108" i="2"/>
  <c r="B108" i="2"/>
  <c r="D107" i="2"/>
  <c r="C107" i="2"/>
  <c r="B107" i="2"/>
  <c r="D106" i="2"/>
  <c r="C106" i="2"/>
  <c r="B106" i="2"/>
  <c r="D105" i="2"/>
  <c r="C105" i="2"/>
  <c r="B105" i="2"/>
  <c r="Y104" i="2"/>
  <c r="X104" i="2"/>
  <c r="W104" i="2"/>
  <c r="V104" i="2"/>
  <c r="U104" i="2"/>
  <c r="T104" i="2"/>
  <c r="S104" i="2"/>
  <c r="R104" i="2"/>
  <c r="Q104" i="2"/>
  <c r="P104" i="2"/>
  <c r="O104" i="2"/>
  <c r="N104" i="2"/>
  <c r="M104" i="2"/>
  <c r="L104" i="2"/>
  <c r="K104" i="2"/>
  <c r="J104" i="2"/>
  <c r="I104" i="2"/>
  <c r="H104" i="2"/>
  <c r="G104" i="2"/>
  <c r="F104" i="2"/>
  <c r="E104" i="2"/>
  <c r="D97" i="2"/>
  <c r="C97" i="2"/>
  <c r="B97" i="2"/>
  <c r="D96" i="2"/>
  <c r="C96" i="2"/>
  <c r="B96" i="2"/>
  <c r="D95" i="2"/>
  <c r="C95" i="2"/>
  <c r="B95" i="2"/>
  <c r="D94" i="2"/>
  <c r="C94" i="2"/>
  <c r="B94" i="2"/>
  <c r="D93" i="2"/>
  <c r="C93" i="2"/>
  <c r="B93" i="2"/>
  <c r="D92" i="2"/>
  <c r="C92" i="2"/>
  <c r="B92" i="2"/>
  <c r="Y91" i="2"/>
  <c r="X91" i="2"/>
  <c r="W91" i="2"/>
  <c r="V91" i="2"/>
  <c r="U91" i="2"/>
  <c r="T91" i="2"/>
  <c r="S91" i="2"/>
  <c r="R91" i="2"/>
  <c r="Q91" i="2"/>
  <c r="P91" i="2"/>
  <c r="O91" i="2"/>
  <c r="N91" i="2"/>
  <c r="M91" i="2"/>
  <c r="L91" i="2"/>
  <c r="K91" i="2"/>
  <c r="J91" i="2"/>
  <c r="I91" i="2"/>
  <c r="H91" i="2"/>
  <c r="G91" i="2"/>
  <c r="F91" i="2"/>
  <c r="E91" i="2"/>
  <c r="D84" i="2"/>
  <c r="C84" i="2"/>
  <c r="B84" i="2"/>
  <c r="D83" i="2"/>
  <c r="C83" i="2"/>
  <c r="B83" i="2"/>
  <c r="D82" i="2"/>
  <c r="C82" i="2"/>
  <c r="B82" i="2"/>
  <c r="D81" i="2"/>
  <c r="C81" i="2"/>
  <c r="B81" i="2"/>
  <c r="D79" i="2"/>
  <c r="C79" i="2"/>
  <c r="B79" i="2"/>
  <c r="D78" i="2"/>
  <c r="C78" i="2"/>
  <c r="B78" i="2"/>
  <c r="D77" i="2"/>
  <c r="C77" i="2"/>
  <c r="B77" i="2"/>
  <c r="D76" i="2"/>
  <c r="C76" i="2"/>
  <c r="B76" i="2"/>
  <c r="D75" i="2"/>
  <c r="C75" i="2"/>
  <c r="B75" i="2"/>
  <c r="Y74" i="2"/>
  <c r="X74" i="2"/>
  <c r="W74" i="2"/>
  <c r="V74" i="2"/>
  <c r="U74" i="2"/>
  <c r="T74" i="2"/>
  <c r="S74" i="2"/>
  <c r="R74" i="2"/>
  <c r="Q74" i="2"/>
  <c r="P74" i="2"/>
  <c r="O74" i="2"/>
  <c r="N74" i="2"/>
  <c r="M74" i="2"/>
  <c r="L74" i="2"/>
  <c r="K74" i="2"/>
  <c r="J74" i="2"/>
  <c r="I74" i="2"/>
  <c r="H74" i="2"/>
  <c r="G74" i="2"/>
  <c r="F74" i="2"/>
  <c r="E74" i="2"/>
  <c r="D67" i="2"/>
  <c r="C67" i="2"/>
  <c r="B67" i="2"/>
  <c r="D66" i="2"/>
  <c r="C66" i="2"/>
  <c r="D65" i="2"/>
  <c r="C65" i="2"/>
  <c r="B65" i="2"/>
  <c r="D64" i="2"/>
  <c r="C64" i="2"/>
  <c r="B64" i="2"/>
  <c r="D63" i="2"/>
  <c r="C63" i="2"/>
  <c r="B63" i="2"/>
  <c r="D61" i="2"/>
  <c r="C61" i="2"/>
  <c r="B61" i="2"/>
  <c r="D60" i="2"/>
  <c r="C60" i="2"/>
  <c r="B60" i="2"/>
  <c r="D59" i="2"/>
  <c r="C59" i="2"/>
  <c r="B59" i="2"/>
  <c r="D58" i="2"/>
  <c r="C58" i="2"/>
  <c r="B58" i="2"/>
  <c r="D57" i="2"/>
  <c r="C57" i="2"/>
  <c r="B57" i="2"/>
  <c r="D55" i="2"/>
  <c r="C55" i="2"/>
  <c r="D54" i="2"/>
  <c r="C54" i="2"/>
  <c r="B54" i="2"/>
  <c r="D53" i="2"/>
  <c r="C53" i="2"/>
  <c r="B53" i="2"/>
  <c r="D52" i="2"/>
  <c r="C52" i="2"/>
  <c r="B52" i="2"/>
  <c r="D51" i="2"/>
  <c r="C51" i="2"/>
  <c r="B51" i="2"/>
  <c r="B50" i="2"/>
  <c r="D50" i="2"/>
  <c r="C50" i="2"/>
  <c r="C43" i="2"/>
  <c r="B43" i="2"/>
  <c r="D42" i="2"/>
  <c r="C42" i="2"/>
  <c r="B42" i="2"/>
  <c r="D41" i="2"/>
  <c r="C41" i="2"/>
  <c r="B41" i="2"/>
  <c r="D40" i="2"/>
  <c r="C40" i="2"/>
  <c r="B40" i="2"/>
  <c r="D39" i="2"/>
  <c r="C39" i="2"/>
  <c r="B39" i="2"/>
  <c r="D37" i="2"/>
  <c r="C37" i="2"/>
  <c r="B37" i="2"/>
  <c r="D36" i="2"/>
  <c r="C36" i="2"/>
  <c r="B36" i="2"/>
  <c r="D35" i="2"/>
  <c r="C35" i="2"/>
  <c r="D34" i="2"/>
  <c r="C34" i="2"/>
  <c r="B34" i="2"/>
  <c r="D33" i="2"/>
  <c r="C33" i="2"/>
  <c r="B33" i="2"/>
  <c r="D32" i="2"/>
  <c r="C32" i="2"/>
  <c r="D25" i="2"/>
  <c r="C25" i="2"/>
  <c r="B25" i="2"/>
  <c r="D24" i="2"/>
  <c r="C24" i="2"/>
  <c r="B24" i="2"/>
  <c r="D23" i="2"/>
  <c r="C23" i="2"/>
  <c r="B23" i="2"/>
  <c r="D22" i="2"/>
  <c r="C22" i="2"/>
  <c r="B22" i="2"/>
  <c r="D20" i="2"/>
  <c r="C20" i="2"/>
  <c r="B20" i="2"/>
  <c r="D19" i="2"/>
  <c r="C19" i="2"/>
  <c r="B19" i="2"/>
  <c r="D18" i="2"/>
  <c r="C18" i="2"/>
  <c r="B18" i="2"/>
  <c r="D17" i="2"/>
  <c r="C17" i="2"/>
  <c r="B17" i="2"/>
  <c r="D16" i="2"/>
  <c r="C16" i="2"/>
  <c r="B16" i="2"/>
  <c r="D15" i="2"/>
  <c r="C15" i="2"/>
  <c r="B15" i="2"/>
  <c r="D14" i="2"/>
  <c r="C14" i="2"/>
  <c r="B14" i="2"/>
  <c r="D12" i="2"/>
  <c r="C12" i="2"/>
  <c r="B12" i="2"/>
  <c r="D11" i="2"/>
  <c r="C11" i="2"/>
  <c r="B11" i="2"/>
  <c r="D10" i="2"/>
  <c r="C10" i="2"/>
  <c r="B10" i="2"/>
  <c r="D9" i="2"/>
  <c r="C9" i="2"/>
  <c r="B9" i="2"/>
  <c r="Y8" i="2"/>
  <c r="X8" i="2"/>
  <c r="W8" i="2"/>
  <c r="V8" i="2"/>
  <c r="U8" i="2"/>
  <c r="T8" i="2"/>
  <c r="S8" i="2"/>
  <c r="R8" i="2"/>
  <c r="Q8" i="2"/>
  <c r="P8" i="2"/>
  <c r="O8" i="2"/>
  <c r="N8" i="2"/>
  <c r="M8" i="2"/>
  <c r="L8" i="2"/>
  <c r="K8" i="2"/>
  <c r="J8" i="2"/>
  <c r="I8" i="2"/>
  <c r="H8" i="2"/>
  <c r="G8" i="2"/>
  <c r="F8" i="2"/>
  <c r="E8" i="2"/>
  <c r="C8" i="2" l="1"/>
  <c r="D104" i="2"/>
  <c r="C104" i="2"/>
  <c r="B104" i="2"/>
  <c r="D91" i="2"/>
  <c r="C91" i="2"/>
  <c r="B91" i="2"/>
  <c r="B74" i="2"/>
  <c r="D74" i="2"/>
  <c r="C74" i="2"/>
  <c r="B8" i="2"/>
  <c r="D8" i="2"/>
  <c r="A8" i="20"/>
</calcChain>
</file>

<file path=xl/sharedStrings.xml><?xml version="1.0" encoding="utf-8"?>
<sst xmlns="http://schemas.openxmlformats.org/spreadsheetml/2006/main" count="834" uniqueCount="486">
  <si>
    <t>Комитет по делам молодежи мэрии города Новосибирска</t>
  </si>
  <si>
    <t>УТВЕРЖДАЮ:</t>
  </si>
  <si>
    <t>Директор</t>
  </si>
  <si>
    <t>ФИО</t>
  </si>
  <si>
    <t>(подпись)</t>
  </si>
  <si>
    <t>М.П.</t>
  </si>
  <si>
    <t>Статистический отчет о работе</t>
  </si>
  <si>
    <t>(название учреждения, район)</t>
  </si>
  <si>
    <t>за</t>
  </si>
  <si>
    <t>(отчетный период)</t>
  </si>
  <si>
    <t>Новосибирск</t>
  </si>
  <si>
    <t>1. СВЕДЕНИЯ О РЕАЛИЗАЦИИ ОСНОВНЫХ НАПРАВЛЕНИЙ СОГЛАСНО МУНИЦИПАЛЬНОМУ ЗАДАНИЮ (МЗ)</t>
  </si>
  <si>
    <t>1.1. Содействие развитию активной жизненной позиции молодежи</t>
  </si>
  <si>
    <t>Формы работы</t>
  </si>
  <si>
    <t>Количество клиентов, получивших помощь (ед/чел/услуг)</t>
  </si>
  <si>
    <t>Всего:</t>
  </si>
  <si>
    <t>в том числе:</t>
  </si>
  <si>
    <t>Подростков от 14 лет</t>
  </si>
  <si>
    <t>ПУ, ПЛ, ССУЗов</t>
  </si>
  <si>
    <t>ВУЗов</t>
  </si>
  <si>
    <t>Работающая молодежь</t>
  </si>
  <si>
    <t>Безработные</t>
  </si>
  <si>
    <t>Родители</t>
  </si>
  <si>
    <t>Другие</t>
  </si>
  <si>
    <t>единиц</t>
  </si>
  <si>
    <t>чел</t>
  </si>
  <si>
    <t>услуг</t>
  </si>
  <si>
    <t>1.1.1. Поддержка и развитие молодежных инициатив</t>
  </si>
  <si>
    <t>ВСЕГО, в т. ч.:</t>
  </si>
  <si>
    <t>Организационные встречи</t>
  </si>
  <si>
    <t>Клубная деятельность</t>
  </si>
  <si>
    <t>Акции, массовые мероприятия</t>
  </si>
  <si>
    <t>Другое</t>
  </si>
  <si>
    <t>1.1.2. Развитие лидерского потенциала</t>
  </si>
  <si>
    <t>Индивидуальное консультирование</t>
  </si>
  <si>
    <t>Групповое консультирование</t>
  </si>
  <si>
    <t>Тренинги, постоянно действующие группы</t>
  </si>
  <si>
    <t>1.1.3. Включение учащейся и студенческой молодежи в социально-значимую деятельность (волонтерство и другие общественные молодежные объединения)</t>
  </si>
  <si>
    <t>1.2. Гражданское и патриотическое воспитание молодежи</t>
  </si>
  <si>
    <t>1.2.1. Профилактика экстремизма в молодежной среде</t>
  </si>
  <si>
    <t>Лекции, беседы</t>
  </si>
  <si>
    <t>1.2.2. Формирование патриотических ценностей, социальных, гражданских норм, правовой культуры</t>
  </si>
  <si>
    <t>1.3. Поддержка молодой семьи</t>
  </si>
  <si>
    <t>1.3.1. Пропаганда семейных ценностей и ответственного родительства среди молодежи</t>
  </si>
  <si>
    <t>1.3.2. Подготовка молодежи - выпускников интернатных учреждений к созданию благополучной семьи</t>
  </si>
  <si>
    <t>1.3.3. Оказание консультативной и психологической поддержки семьи в целях создания благоприятного внутрисемейного климата, профилактики семейного неблагополучия, снижения числа разводов</t>
  </si>
  <si>
    <t>1.4. Содействие в выборе профессии и ориентировании на рынке труда</t>
  </si>
  <si>
    <t>1.4.1. Профориентация</t>
  </si>
  <si>
    <t>1.4.2. Социально-психологическое консультирование молодежи по вопросам трудоустройства,содействие в профессиональном росте молодежи (поддержка молодых специалистов и карьерного роста)</t>
  </si>
  <si>
    <t>1.5. Содействие формированию здорового образа жизни в молодежной среде</t>
  </si>
  <si>
    <t>1.5.1. Профилактика употребления ПАВ и пропаганда ЗОЖ</t>
  </si>
  <si>
    <t>Социально-педагогический патронаж</t>
  </si>
  <si>
    <t>1.6. Содействие молодежи в трудной жизненной ситуации</t>
  </si>
  <si>
    <t>1.6.1. Профилактика правонарушений и безнадзорности, девиантного поведения</t>
  </si>
  <si>
    <t xml:space="preserve">1.6.2. Оказание консультативной и психологической поддержки молодежи, оказавшейся в трудной жизненной ситуации </t>
  </si>
  <si>
    <t>1.7. Проектная деятельность</t>
  </si>
  <si>
    <t>№ п/п</t>
  </si>
  <si>
    <t>Направление деятельности, наименование проекта</t>
  </si>
  <si>
    <t>Количество проектов</t>
  </si>
  <si>
    <t>Вид проекта*, сроки реализации</t>
  </si>
  <si>
    <t>Возрастная характеристика  участников проекта</t>
  </si>
  <si>
    <t>Количество участников проекта (чел.)</t>
  </si>
  <si>
    <t>Участие в грантовых конкурсах</t>
  </si>
  <si>
    <t>Результат участия в грантовых конкурсах (руб.)</t>
  </si>
  <si>
    <t>МЗ</t>
  </si>
  <si>
    <t>Факт</t>
  </si>
  <si>
    <t>основной состав</t>
  </si>
  <si>
    <t>привлеченные участники</t>
  </si>
  <si>
    <t>1.</t>
  </si>
  <si>
    <t xml:space="preserve">Содействие развитию активной жизненной позиции молодежи </t>
  </si>
  <si>
    <t>2.</t>
  </si>
  <si>
    <t>Гражданское и патриотическое воспитание молодежи</t>
  </si>
  <si>
    <t>3.</t>
  </si>
  <si>
    <t>Поддержка молодой семьи</t>
  </si>
  <si>
    <t>4.</t>
  </si>
  <si>
    <t>Содействие в выборе профессии и ориентировании на рынке труда</t>
  </si>
  <si>
    <t>5.</t>
  </si>
  <si>
    <t>Содействие формированию здорового образа жизни в молодежной среде</t>
  </si>
  <si>
    <t>6.</t>
  </si>
  <si>
    <t>Содействие молодежи в трудной жизненной ситуации</t>
  </si>
  <si>
    <t>7.</t>
  </si>
  <si>
    <t>Развитие инфраструктуры, кадрового потенциала и информационно-аналитического обеспечения муниципальной молодежной политики</t>
  </si>
  <si>
    <t>*краткосрочные (до 6 мес.), среднесрочные (до 1 года), долгосрочные (до 2 лет)</t>
  </si>
  <si>
    <t>1.8. Дистанционное консультирование</t>
  </si>
  <si>
    <t>Направление</t>
  </si>
  <si>
    <t>Количество человек</t>
  </si>
  <si>
    <t>Оказание дистанционной помощи по интернету</t>
  </si>
  <si>
    <t>1.9. Специальное психологическое сопровождение</t>
  </si>
  <si>
    <t>Категории получателей услуг</t>
  </si>
  <si>
    <t>Количество (чел)</t>
  </si>
  <si>
    <t>Общее количество (чел)</t>
  </si>
  <si>
    <t>Подростки и молодежь с ограниченными возможностями здоровья</t>
  </si>
  <si>
    <t>индивидуальное консультирование</t>
  </si>
  <si>
    <t>групповые формы работы</t>
  </si>
  <si>
    <t>Подростки по направлению нарколога</t>
  </si>
  <si>
    <t>Замещающие семьи</t>
  </si>
  <si>
    <t>Несовершеннолетние, состоящие на учете в КДНиЗП района (округа), не относящиеся к спец. категории</t>
  </si>
  <si>
    <r>
      <rPr>
        <sz val="14"/>
        <color theme="1"/>
        <rFont val="Calibri"/>
        <family val="2"/>
        <charset val="204"/>
      </rPr>
      <t>∙</t>
    </r>
    <r>
      <rPr>
        <sz val="14"/>
        <color theme="1"/>
        <rFont val="Times New Roman"/>
        <family val="1"/>
        <charset val="204"/>
      </rPr>
      <t xml:space="preserve"> осужденные к различным мерам наказания,</t>
    </r>
  </si>
  <si>
    <r>
      <rPr>
        <sz val="14"/>
        <color theme="1"/>
        <rFont val="Calibri"/>
        <family val="2"/>
        <charset val="204"/>
      </rPr>
      <t>∙</t>
    </r>
    <r>
      <rPr>
        <sz val="14"/>
        <color theme="1"/>
        <rFont val="Times New Roman"/>
        <family val="1"/>
        <charset val="204"/>
      </rPr>
      <t xml:space="preserve"> освободившиеся из учреждений уголовно-исполнительной системы,</t>
    </r>
  </si>
  <si>
    <t>∙ вернувшиеся из специальных учебно-воспитательных учреждений закрытого типа.</t>
  </si>
  <si>
    <t>Направление деятельности</t>
  </si>
  <si>
    <t>Сопровождение судебных процессов</t>
  </si>
  <si>
    <t>диагностика</t>
  </si>
  <si>
    <t>присутствие на допросе несовершеннолетнего</t>
  </si>
  <si>
    <t>1.10. Организация и проведение экспериментально-психологических обследований, социологических исследований молодежной среды</t>
  </si>
  <si>
    <t>Тема обследования, исследования (проблематика)</t>
  </si>
  <si>
    <t>Категория респондентов, место проведения обследования, исследования</t>
  </si>
  <si>
    <t>Количество респондентов</t>
  </si>
  <si>
    <t>Результат обследования, исследования</t>
  </si>
  <si>
    <t>ИТОГО:</t>
  </si>
  <si>
    <t>2. ОРГАНИЗАЦИЯ И ПРОВЕДЕНИЕ МЕРОПРИЯТИЙ</t>
  </si>
  <si>
    <t>2.1. Организация выездных смен (сборов, слетов)</t>
  </si>
  <si>
    <t>Наименование выездной смены (сбора, слета)</t>
  </si>
  <si>
    <t>Сроки проведения</t>
  </si>
  <si>
    <t>Место проведения</t>
  </si>
  <si>
    <t>Количество участников</t>
  </si>
  <si>
    <t>Социальная категория участников</t>
  </si>
  <si>
    <t>Возраст участников сборов</t>
  </si>
  <si>
    <t>2.2. Организация и проведение мероприятий</t>
  </si>
  <si>
    <t>Уровень мероприятия</t>
  </si>
  <si>
    <t>Название меропрятия</t>
  </si>
  <si>
    <t>Количество участников мероприятия (чел.)</t>
  </si>
  <si>
    <t>Возрастная характеристика участников мероприятия</t>
  </si>
  <si>
    <t xml:space="preserve">Городские </t>
  </si>
  <si>
    <t>Районные</t>
  </si>
  <si>
    <t>2.3. Участние в организации мероприятий других уровней (международный, Всероссийский, региональный, областной)</t>
  </si>
  <si>
    <t>Наименование мероприятия</t>
  </si>
  <si>
    <r>
      <rPr>
        <b/>
        <sz val="14"/>
        <color theme="1"/>
        <rFont val="Times New Roman"/>
        <family val="1"/>
        <charset val="204"/>
      </rPr>
      <t xml:space="preserve">Направленность мероприятия </t>
    </r>
    <r>
      <rPr>
        <sz val="14"/>
        <color theme="1"/>
        <rFont val="Times New Roman"/>
        <family val="1"/>
        <charset val="204"/>
      </rPr>
      <t xml:space="preserve">            </t>
    </r>
    <r>
      <rPr>
        <i/>
        <sz val="14"/>
        <color theme="1"/>
        <rFont val="Times New Roman"/>
        <family val="1"/>
        <charset val="204"/>
      </rPr>
      <t>(согласно Концепции муниципальной молодежной политики)</t>
    </r>
  </si>
  <si>
    <t>Степень участия в организации мероприятия</t>
  </si>
  <si>
    <t>3. ОРГАНИЗАЦИЯ И ПРОВЕДЕНИЕ ПРАКТИКИ СТУДЕНТОВ</t>
  </si>
  <si>
    <t>Вид практики</t>
  </si>
  <si>
    <t>Количество часов</t>
  </si>
  <si>
    <t>Количество студентов</t>
  </si>
  <si>
    <t>Наименование вуза, колледжа, факультет, курс</t>
  </si>
  <si>
    <t>Индивидуальная</t>
  </si>
  <si>
    <t>Групповая</t>
  </si>
  <si>
    <t>Ознакомительная</t>
  </si>
  <si>
    <t>Производственная</t>
  </si>
  <si>
    <t>Преддипломная</t>
  </si>
  <si>
    <t>4. ОРГАНИЗАЦИЯ МЕТОДИЧЕСКОГО СОПРОВОЖДЕНИЯ</t>
  </si>
  <si>
    <t>Направленность (проблематика)</t>
  </si>
  <si>
    <t xml:space="preserve">Количество </t>
  </si>
  <si>
    <t>Категория (для кого)</t>
  </si>
  <si>
    <t>Разработка программ</t>
  </si>
  <si>
    <r>
      <t xml:space="preserve">Организация и проведение методических семинаров, в т. ч.:                                                     </t>
    </r>
    <r>
      <rPr>
        <sz val="14"/>
        <color theme="1"/>
        <rFont val="Calibri"/>
        <family val="2"/>
        <charset val="204"/>
      </rPr>
      <t>∙</t>
    </r>
    <r>
      <rPr>
        <sz val="14"/>
        <color theme="1"/>
        <rFont val="Times New Roman"/>
        <family val="1"/>
        <charset val="204"/>
      </rPr>
      <t xml:space="preserve"> городские</t>
    </r>
  </si>
  <si>
    <t>∙ районные</t>
  </si>
  <si>
    <t>Организация и проведение конференций, в т. ч.:                                ∙ городские</t>
  </si>
  <si>
    <t>5. ОРГАНИЗАЦИЯ ИНФОРМАЦИОННОГО СОПРОВОЖДЕНИЯ ДЕЯТЕЛЬНОСТИ УЧРЕЖДЕНИЯ</t>
  </si>
  <si>
    <t>5.1. Присутствие в информационном поле</t>
  </si>
  <si>
    <t>Информационные ресурсы</t>
  </si>
  <si>
    <t>Наличие</t>
  </si>
  <si>
    <t>Востребованность у целевой аудитории (посещаемость или количество в группе)</t>
  </si>
  <si>
    <t>Электронные:</t>
  </si>
  <si>
    <t>Сайт учреждения</t>
  </si>
  <si>
    <t>Страница учреждения на портале "тымолод.рф"</t>
  </si>
  <si>
    <t>Аккаунт в социальной сети "Вконтакте"</t>
  </si>
  <si>
    <t>Группа в социальной сети "Вконтакте"</t>
  </si>
  <si>
    <t>Микроблог в социальной сети Twitter</t>
  </si>
  <si>
    <t>Аккаунт в социальной сети Facebook</t>
  </si>
  <si>
    <t>Аккаунт в социальной сети Instagram</t>
  </si>
  <si>
    <t>Аккаунт на видеохостинге Youtube</t>
  </si>
  <si>
    <t>и др.</t>
  </si>
  <si>
    <t>Печатные:</t>
  </si>
  <si>
    <t>Периодичность</t>
  </si>
  <si>
    <t>Тираж</t>
  </si>
  <si>
    <t>Журнал</t>
  </si>
  <si>
    <t>5.2. Взаимодействие со СМИ</t>
  </si>
  <si>
    <t>Направления деятельности</t>
  </si>
  <si>
    <t>Количество         (ед)</t>
  </si>
  <si>
    <t>Название и дата выхода информации</t>
  </si>
  <si>
    <t>Укажите ссылку на источник</t>
  </si>
  <si>
    <t>Публикации/видеосюжеты о деятельности учреждения в СМИ</t>
  </si>
  <si>
    <t>5.3. Издательская деятельность</t>
  </si>
  <si>
    <t>Вид издания</t>
  </si>
  <si>
    <t>Наименование издания</t>
  </si>
  <si>
    <t>Количество (экз)</t>
  </si>
  <si>
    <t>Методические пособия</t>
  </si>
  <si>
    <t>Популярные просветительские статьи</t>
  </si>
  <si>
    <t>Буклеты</t>
  </si>
  <si>
    <t>Всего (чел.)</t>
  </si>
  <si>
    <t>в том числе (чел.)</t>
  </si>
  <si>
    <t>директор</t>
  </si>
  <si>
    <t>зам. директора, гл. бухгалтер</t>
  </si>
  <si>
    <t>Начальники отделов</t>
  </si>
  <si>
    <t>педагогические работники</t>
  </si>
  <si>
    <t>СРМ</t>
  </si>
  <si>
    <t>ССРМ</t>
  </si>
  <si>
    <t>РКФ</t>
  </si>
  <si>
    <t>вспомогательный персонал (специалисты)</t>
  </si>
  <si>
    <t>обслуживающий персонал</t>
  </si>
  <si>
    <t xml:space="preserve">основных </t>
  </si>
  <si>
    <t>вспомогательных</t>
  </si>
  <si>
    <t>процентное отношение к списочной численности (%)</t>
  </si>
  <si>
    <t>внутренних совместителей, в т. ч. работающих по совмещению профессий (должностей)</t>
  </si>
  <si>
    <t>внешних совместителей</t>
  </si>
  <si>
    <t>Показатели</t>
  </si>
  <si>
    <t>Количество (чел.)</t>
  </si>
  <si>
    <t>%  от общего количества работников по основной деятельности</t>
  </si>
  <si>
    <t>Всего работников по основной деятельности</t>
  </si>
  <si>
    <t>из них внутренних совместителей, в т. ч. работающих по совмещению профессий (должностей)</t>
  </si>
  <si>
    <t>руководителей клубных формирований</t>
  </si>
  <si>
    <t>педагогов-организаторов</t>
  </si>
  <si>
    <t>инструкторов по физической культуре</t>
  </si>
  <si>
    <t>специалистов по работе с молодёжью</t>
  </si>
  <si>
    <t>специалистов по социальной работе с молодёжью</t>
  </si>
  <si>
    <t>методистов</t>
  </si>
  <si>
    <t>педагогов-психологов</t>
  </si>
  <si>
    <t>социальных педагогов</t>
  </si>
  <si>
    <t>менеджеров по связям с общественностью</t>
  </si>
  <si>
    <t>Образование:</t>
  </si>
  <si>
    <t>высшее профильное (организация работы с молодежью, государственное и муниципальное управление)</t>
  </si>
  <si>
    <t>незаконченное высшее</t>
  </si>
  <si>
    <t>среднее специальное</t>
  </si>
  <si>
    <t>среднее</t>
  </si>
  <si>
    <t>Квалификационная категория:</t>
  </si>
  <si>
    <t>высшая</t>
  </si>
  <si>
    <t>первая</t>
  </si>
  <si>
    <t>вторая</t>
  </si>
  <si>
    <t>без категории</t>
  </si>
  <si>
    <t>Общий стаж:</t>
  </si>
  <si>
    <t>до 2 лет</t>
  </si>
  <si>
    <t>от 2 до 5 лет</t>
  </si>
  <si>
    <t>от 5 до 10 лет</t>
  </si>
  <si>
    <t>свыше 10 лет</t>
  </si>
  <si>
    <t>Стаж в отрасли (молодёжная политика):</t>
  </si>
  <si>
    <t>Пол:</t>
  </si>
  <si>
    <t>женский</t>
  </si>
  <si>
    <t>мужской</t>
  </si>
  <si>
    <t>6.3. Повышение квалификации специалистов по основной деятельности с получением документов государственного образца</t>
  </si>
  <si>
    <t>Курсы повышения квалификации</t>
  </si>
  <si>
    <t>Количество    человек</t>
  </si>
  <si>
    <t>Название учреждения, проводившего повышение квалификации</t>
  </si>
  <si>
    <t>Краткосрочные (до 72 часов)</t>
  </si>
  <si>
    <t>Долгосрочные (в т. ч. переподготовка)</t>
  </si>
  <si>
    <t>6.4. Аттестация работников учреждения за отчетный период</t>
  </si>
  <si>
    <t xml:space="preserve">Наименование должности </t>
  </si>
  <si>
    <t>Количество прошедших процедуру аттестации (чел)</t>
  </si>
  <si>
    <t>на соответствие занимаемой должности</t>
  </si>
  <si>
    <t>вторая квалификационная категория</t>
  </si>
  <si>
    <t>первая квалификационная категория</t>
  </si>
  <si>
    <t>высшая квалификационная категория</t>
  </si>
  <si>
    <t>Зам. директора</t>
  </si>
  <si>
    <t>Главный инженер</t>
  </si>
  <si>
    <t>Главный бухгалтер</t>
  </si>
  <si>
    <t>Начальник основного отдела</t>
  </si>
  <si>
    <t>Начальник вспомогательного отдела</t>
  </si>
  <si>
    <t>Педагог-организатор</t>
  </si>
  <si>
    <t>Педагог-психолог</t>
  </si>
  <si>
    <t>Социальный педагог</t>
  </si>
  <si>
    <t>Концертмейстер</t>
  </si>
  <si>
    <t>Инструктор по физической культуре</t>
  </si>
  <si>
    <t>Методист</t>
  </si>
  <si>
    <t>Итого:</t>
  </si>
  <si>
    <t>МСО</t>
  </si>
  <si>
    <r>
      <t>высшее</t>
    </r>
    <r>
      <rPr>
        <sz val="14"/>
        <color rgb="FFFF0000"/>
        <rFont val="Times New Roman"/>
        <family val="1"/>
        <charset val="204"/>
      </rPr>
      <t>, из них:</t>
    </r>
  </si>
  <si>
    <t>10. ИНФОРМАЦИЯ О КАДРОВОМ СОСТАВЕ</t>
  </si>
  <si>
    <t>10.1. Количественная характеристика  состава работников учреждения</t>
  </si>
  <si>
    <t>10.2. Характеристика состава работников учреждения по основной деятельности</t>
  </si>
  <si>
    <t>в течение года</t>
  </si>
  <si>
    <t>14-19</t>
  </si>
  <si>
    <t xml:space="preserve">Районный проект для студенческой и рабочей молодежи                               "Интеллектуальный клуб".  Направлен на создание условий для реализации интеллектуальной и творческой активности молодежи. </t>
  </si>
  <si>
    <t>16-18</t>
  </si>
  <si>
    <t>Районный проект для студенческой и работающей молодежи      "Секреты общения".               Направлен на успешную адаптацию студентов 1-го курса к учебному заведению.</t>
  </si>
  <si>
    <t>15-17</t>
  </si>
  <si>
    <t xml:space="preserve">в течение года </t>
  </si>
  <si>
    <t>14-18</t>
  </si>
  <si>
    <t xml:space="preserve">Учащаяся молодежь от 15 до 18 лет                                              ссузы города Новосибирска             Новосибирск                                                         </t>
  </si>
  <si>
    <t>Востребованность услуг экстренной психологической помощи 
«Телефон Доверия» у молодежи</t>
  </si>
  <si>
    <t xml:space="preserve">подростки </t>
  </si>
  <si>
    <t>от 15 - 18 лет</t>
  </si>
  <si>
    <t>Формирование здорового образа жизни в молодежной среде</t>
  </si>
  <si>
    <t>"Ночь Триффидов"</t>
  </si>
  <si>
    <t xml:space="preserve">Интерактивная игра                   для молодежи                                </t>
  </si>
  <si>
    <r>
      <t xml:space="preserve">Направленность мероприятия             </t>
    </r>
    <r>
      <rPr>
        <i/>
        <sz val="12"/>
        <color theme="1"/>
        <rFont val="Times New Roman"/>
        <family val="1"/>
        <charset val="204"/>
      </rPr>
      <t>(согласно Концепции муниципальной молодежной политики)</t>
    </r>
  </si>
  <si>
    <t xml:space="preserve">Детский праздник        </t>
  </si>
  <si>
    <t>«Радуга детства»</t>
  </si>
  <si>
    <t>дети до 14 лет,                родители</t>
  </si>
  <si>
    <t xml:space="preserve">дети до 14 лет, родители           </t>
  </si>
  <si>
    <t xml:space="preserve">Семейный праздник        </t>
  </si>
  <si>
    <t>«Мы вместе»</t>
  </si>
  <si>
    <t>Профилактика суицидального  поведения молодежи, профилактика девиантного поведения детей и подростков</t>
  </si>
  <si>
    <t>Направлены на развитие и повышение профессионального уровня специалистов МП.</t>
  </si>
  <si>
    <t>специалистов УМП города Новосибирска</t>
  </si>
  <si>
    <t>специалистов УМП и ОУ Советского района и  города Новосибирска</t>
  </si>
  <si>
    <t>http://psy-raduga.ru/</t>
  </si>
  <si>
    <t>https://тымолод.рф/organization/molodezhnye-tsentry/raduga/</t>
  </si>
  <si>
    <t>https://vk.com/psy_raduga</t>
  </si>
  <si>
    <t xml:space="preserve">https://vk.com/psy_raduga 
</t>
  </si>
  <si>
    <t>https://twitter.com/psyraduga</t>
  </si>
  <si>
    <t>https://www.facebook.com/psy.raduga</t>
  </si>
  <si>
    <t>https://www.instagram.com/psy_raduga/</t>
  </si>
  <si>
    <t>4745/901</t>
  </si>
  <si>
    <t>4745/902</t>
  </si>
  <si>
    <t>не ведется</t>
  </si>
  <si>
    <t>1.Администрация Советского района г. Новосибирск https://vk.com/club173630953
2. Нескучный Советский  https://vk.com/nnesovet
3. Мой. Советский  https://vk.com/moisoviet
4. Дом молодёжи «Маяк» https://vk.com/mayak_dm
5. Шлюз. Новосибирск. https://vk.com/shlyuzru
6. «Навигатор»: новости Советского района и Бердска https://vk.com/navigato_ru
7. Молодёжный Центр «Факел» https://vk.com/mc_fakel
8. Калейдоскоп – молодёжный центр https://vk.com/mckaleidoskop
9. Молодёжный центр «Левобережье» https://vk.com/levoberege
10. Детская библиотека им. Ю. Д. Дмитриева https://vk.com/public59253499
11. МБОУ СОШ №102 https://vk.com/club562661
12. Академ Онлайн https://vk.com/academ_online
13. На ОбьГЭСе (Новосибирск) https://vk.com/naobgese
14. ОбьГЭС Новосибирск https://vk.com/allges
15. Выходи Позитивные процессы Академгородка https://vk.com/allges
16. На Хвосте I Академ, Кольцово и окрестности https://vk.com/academ_nahvoste
17. Наш Район - Советский|новостной портал https://vk.com/nash_rayon_nsk
18. События FREE https://vk.com/free_events_nsk
19. МОЙ МАССИВ | ОбьГЭС https://vk.com/nah_obges</t>
  </si>
  <si>
    <t>1. 407 чел.
2. 3 340 чел.
3. 9 444 чел.
4. 1 458 чел.
5. 5 663 чел.
6. 3 142 чел.
7. 562 чел.
8. 2 456 чел.
9. 2 990 чел.
10. 178 чел.
11. 1 827 чел.
12. 4 121 чел.
13. 20 678 чел.
14. 11 172 чел.
15. 2 947 чел.
16. 245 чел.
17. 2 105 чел.   18. 1 973 чел.       19. 2 319 чел.</t>
  </si>
  <si>
    <t xml:space="preserve">1. Самопознание https://samopoznanie.ru/nsk/organizers/centr_psihologo-pedagogicheskoy_pomoschi_molodezhi_raduga/
2.  Фламп https://novosibirsk.flamp.ru/firm/raduga_mbu_centr_psikhologo_pedagogicheskojj_pomoshhi_molodezhi-141265769350667
                                </t>
  </si>
  <si>
    <t>Газета "Навигатор"                                                                     Газета "Бумеранг"</t>
  </si>
  <si>
    <t xml:space="preserve">4 раза в месяц
4 раза в месяц                                                          
</t>
  </si>
  <si>
    <t xml:space="preserve">50 000  
50 000
</t>
  </si>
  <si>
    <t>Статьи направлены на особенности дошкольного и подросткового возраста; отклонение в поведении детей и подростков; професиональное самоопределение; психологическое развитие личности; специалисту.</t>
  </si>
  <si>
    <t xml:space="preserve">Информационно-консультативная акция  в рамках международного детского дня телефона доверия </t>
  </si>
  <si>
    <t xml:space="preserve">«Искусство быть здоровым» </t>
  </si>
  <si>
    <t xml:space="preserve">Акция к Всемирному дню здоровья </t>
  </si>
  <si>
    <t xml:space="preserve">«Молодежь против курения»         </t>
  </si>
  <si>
    <t>Международный день борьбы с курением</t>
  </si>
  <si>
    <t xml:space="preserve">молодежь </t>
  </si>
  <si>
    <t>15-18 лет</t>
  </si>
  <si>
    <t>«Стоп ВИЧ/СПИД»</t>
  </si>
  <si>
    <t>Всемирный день борьбы со СПИДом</t>
  </si>
  <si>
    <t xml:space="preserve">Акция </t>
  </si>
  <si>
    <t xml:space="preserve">Программы направлены на  формирование семейных ценностей у молодежи;                                                                                                                 создание условий для реализации интеллектуальной и творческой активности молодежи; формирование образа молодой семьи, поддержанию осознанного родительства, пропаганде традиционных семейных ценностей; формирование и развитие навыков коммуникативной компетенции учащейся молодежи.                                             
</t>
  </si>
  <si>
    <t>НОУ ВПО "НИЭПП" КП - IV-ый курс                                НГУ Институт медицины и психологии В. Зельмана - II-ой курс</t>
  </si>
  <si>
    <t>Муниципальное бюджетное учреждение психолого-педагогической помощи молодежи Центр "Радуга"</t>
  </si>
  <si>
    <t>"Подготовка психологов для работы на Телефоне Доверия" (80 часов)</t>
  </si>
  <si>
    <t>Тимербулатова Э.С.</t>
  </si>
  <si>
    <t xml:space="preserve">НОУ ВПО "НИЭПП" КП -Ш-ый курс                                                  </t>
  </si>
  <si>
    <t>*Афиши к летним группам.                                                                                                                                                                                                                                                                                                                                                                                                                                                                                                                                                                                
* Визитки Центра                                                                                                                                             * Визитки службы "Телефон Доверия"                                                                                                    * Печатные материалы для информационных стендов Центра</t>
  </si>
  <si>
    <t xml:space="preserve">МЫ вместе </t>
  </si>
  <si>
    <t>февраль-апрель</t>
  </si>
  <si>
    <t>сентябрь-октябрь</t>
  </si>
  <si>
    <t xml:space="preserve">Городской проект "Мир возможностей" - Направлен на выявление факторов , влияющих на деструктивное  повендение молодежи; профилактику суицидных проявлений в молодежной среед; формированеи навыков совладания с трудными жизненными ситуациямии разрешения конфликтов. </t>
  </si>
  <si>
    <t xml:space="preserve">Районный проект «Равный помогает равному» направлен на работу с молодежью , на поддержку активной жэизненной позиции и формирование активной </t>
  </si>
  <si>
    <t>Районный проект для молодежи "Я - часть мира!". Направлен на содействие активной жизненной позиции молодежи через альтернативные формы деятельности.</t>
  </si>
  <si>
    <t xml:space="preserve">
</t>
  </si>
  <si>
    <t xml:space="preserve">Районный проект для  учащейся, студенческой и работающей молодежи "Первая любовь".  Направлена на формирование семейных ценностей у молодежи </t>
  </si>
  <si>
    <t xml:space="preserve">Отношение к проблеме здорового образа жизни учащихся и студенческой молодежи </t>
  </si>
  <si>
    <t xml:space="preserve">Подростки, молодежь  от 14 до 25 года                                                                                      ссузы Советского района                         город Новосибирск                                                               </t>
  </si>
  <si>
    <t>1. 25% студентов оценили свое здоровье отличным, .47,5% хорошим и 22,5% удовлетволрительным
2. 64 % опрошенных ответили, что у них нет вредных привычек.
3. 55,1% - занимаются спортом.
В наши дни практически отсутствую семейные традиции ведения здорового образа жизни, у многих не сформирован навык ведения здорового образа жизни, для большого процента опрошенных приоритетами являются семья и дружба. Здоровью не отводится должный уровень внимания. 
Для многих свободное время – это прежде всего время ничего не делания, отсутствие стимула и позыва к самосовершенствованию.
Таким образом, можно сделать вывод о том, что в студенческом возрасте сложнее менять уже сформировавшиеся личностные установки, поэтому ответственное отношение к своему здоровью и здоровому образу жизни необходимо формировать у детей в более раннем возрасте.</t>
  </si>
  <si>
    <t>Особенности стратегий родительского воспитания у отцов и матерей</t>
  </si>
  <si>
    <t>Молодые родитель до 35 лет</t>
  </si>
  <si>
    <t>1.   У родителей обоих полов выражены такие воспитательные стратегии как «Недостаточность требований-запретов к ребенку» (47% у мам и 33% у пап) и «Минимальность санкций» (46% у мам и 56% у пап). Минимально выражены, менее 6 %, следующие воспитательные стратегии: «Неразвитость родительских чувств», «Фобия утраты ребенка», «Вынесение конфликта между супругами в сферу воспитания», «Игнорирование потребностей ребенка» и «Чрезмерность требований-обязанностей»                                                  2. Профили стратегий родительского воспитания у мам и пап схожи. Исключения - показатель «Потворствующая гиперпротекция», у мам по этой шкале значения проявляются в три раза чаще, чем у пап, (38% у мам, 13% у пап), а также у мам выше в 1,5 раза больше, чем у пап выражена «Воспитательная неуверенность родителя» (10% у мам, 7% у пап) и «Недостаточность требований-обязанностей ребенка» (47% у мам, 33% у пап).
3.   Среди мам чаще, чем среди пап, встречается высокий уровень кооперации с ребенком (71% у мам и 53% у пап). У пап чаще, чем у мам встречается высокий уровень авторитарной гиперсоциализации (23% у пап, 4% у мам).
Таким образом, наша гипотеза о том, что стратегии родительского воспитания у отцов и матерей различаются, в этом исследовании подтвердилась, у матерей преобладает гиперопекающий стиль, у отцов более авторитарный/отстраненный стиль родительского воспитания.</t>
  </si>
  <si>
    <t>Склонность молодых людей к употреблению психоактивных веществ</t>
  </si>
  <si>
    <t xml:space="preserve">Молодежь от 14 до 20 лет </t>
  </si>
  <si>
    <t xml:space="preserve">1.    52% учащихся средних специальных учебных заведений города Новосибирска имеют склонность к злоупотреблению психоактивными веществами, при этом среди девушек риск составляет 39%, среди юношей – 56%.
2.    Склонность к употреблению психоактивных веществ напрямую связана с риском алкоголизации, которому подвержены 37% молодых людей.
3.    Наибольший процент риска злоупотребления психоактивными веществами составляют подростки с такими выраженными акцентуациями характера (и их сочетаниями с другими акцентуациями) как эпилептоидная, лабильная, истероидная, гипертимная, шизоидная, сенситивная, психостеническая. При этом риск злоупотребления ПАВ повышается при усилении выраженности истероидной акцентуации характера.
</t>
  </si>
  <si>
    <t xml:space="preserve">Взаимосвязь риска суицидального поведения и самообладангия у молодежи
</t>
  </si>
  <si>
    <t xml:space="preserve">1.    Риск истинного суицидального поведения выявлен у 44% опрошенных. Риск демонстративного суицидального поведения выявлен у 34% опрошенных. Всего – 78 %. 
2.    Высокий уровень самообладания выявлен у 76% учащихся; у 24% учащихся выявлен низкий уровень самообладания.
3.    Взаимосвязь между риском суицидального поведения и уровнем самообладания не обнаружена. Эти данные говорят о том, что способность сознательно управлять своим поведением в дезорганизующих ситуациях не является фактором, помогающим студентам справиться с трудными жизненными обстоятельствами, которые могут привести к суициду.
4.    Чем более выражена склонность к депрессии, тем менее выражена волевая саморегуляция и наоборот. Лица с низким уровнем волевой саморегуляции –чувствительны, эмоционально неустойчивы, ранимы, и неуверенны в себе. Данные качества могут способствовать возникновению депрессии.  
</t>
  </si>
  <si>
    <t>Выраженность типов мыслительной деятельности молодежии и рекомендуемые выводы деятельности</t>
  </si>
  <si>
    <t>Молодежь от 14 до 35 лет</t>
  </si>
  <si>
    <t>ноябрь-декабрь</t>
  </si>
  <si>
    <t xml:space="preserve">16-18 </t>
  </si>
  <si>
    <t>Курс повышения квалификации "Подготовка специалистов детского телефона доверия (службы экстренной психологической помощи):супервизионный уровень</t>
  </si>
  <si>
    <t xml:space="preserve">КАУ ДПО "Алтайский развития образования имени Адриана Митрофановича Топорова" </t>
  </si>
  <si>
    <t xml:space="preserve">"Ты не один» </t>
  </si>
  <si>
    <t>1. Как правило, для всех возрастных групп, звонков от абонентов-женщин на ТД поступает больше, чем от мужчин. Однако эта закономерность была нарушена в 2016, 2017-м и 2018-м годах для возрастной категории 18-35 лет, когда звонков от абонентов мужчин поступило больше.
2. Для возрастной категории 12-17 лет традиционно характерно большое количество звонков-розыгрышей. Для тематических разговоров наиболее востребованными являются темы отношений со сверстниками, детско-родительских отношений, отношений с противоположным полом и звонки по поводу эмоциональных проблем
3. Для возрастной категории 18-35 лет наиболее востребованными являются темы детско-родительских отношений, семейной проблематики, эмоциональных проблем. Также в четверку наиболее востребованных тем входят обращения для получения информации.
 проблем</t>
  </si>
  <si>
    <t xml:space="preserve">Учащаяся молодежь от 12-17 лет    и 18-35  лет                                          ссузы города Новосибирска                                                                   </t>
  </si>
  <si>
    <t xml:space="preserve">1. 39 % респондентов имеют два или
более ведущих типов интеллекта; 36% опрошенных имеют один доминантный тип
интеллекта; у 25% респондентов ведущий тип интеллекта не определен (находится
в стадии формирования).
2. Большинство молодых людей (92%) имеют любимые занятия, увлечения. Молодые
люди, у которых отсутствуют «хобби» принадлежат возрастной категории 14-18
лет. 
3. Доминирующими являются визуально-пространственный
(22 %) респондентов, внутриличностный (19%) респондентов и межличностный
(18%) респондентов типы мыслительной деятельности. 
4. В исследовании обнаружена взаимосвязь «хобби» с типом интеллекта. </t>
  </si>
  <si>
    <t xml:space="preserve">дети до 14 лет           </t>
  </si>
  <si>
    <t xml:space="preserve">дети до 14 лет              </t>
  </si>
  <si>
    <t xml:space="preserve">Акация </t>
  </si>
  <si>
    <t>"Декада психического/ психологического здоровья"</t>
  </si>
  <si>
    <t>"В гармонии с собой"</t>
  </si>
  <si>
    <t xml:space="preserve">"Ты не один" </t>
  </si>
  <si>
    <t>Декада в "День Детского телефона доверия в России"</t>
  </si>
  <si>
    <t>https://bumerang.nsk.ru/publications/main/raduga-detstva/</t>
  </si>
  <si>
    <t>Газета "Бумеранг" 
https://bumerang.nsk.ru/ Все лето в психологическом Центре «Радуга» работают детские летние группы</t>
  </si>
  <si>
    <t>Родителям о детях</t>
  </si>
  <si>
    <t>https://bumerang.nsk.ru/publications/main/roditelyam-o-detyakh/</t>
  </si>
  <si>
    <t>Радужные эмоции</t>
  </si>
  <si>
    <t>https://bumerang.nsk.ru/publications/main/raduzhnye-emotsii/</t>
  </si>
  <si>
    <t>https://rberega.info/archives/70385</t>
  </si>
  <si>
    <t>«Телефон доверия»: экстренная психологическая помощь в Новосибирске</t>
  </si>
  <si>
    <t>Пойми себя</t>
  </si>
  <si>
    <t>https://bumerang.nsk.ru/publications/main/poymi-sebya/</t>
  </si>
  <si>
    <t>Вместе с Радугой</t>
  </si>
  <si>
    <t>https://bumerang.nsk.ru/news/short/vmeste-s-radugoy/</t>
  </si>
  <si>
    <t>Оказание психологической поддержки по стационарному телефону</t>
  </si>
  <si>
    <r>
      <t xml:space="preserve">Несовершеннолетние, спец. категории (состоящие на учете в ПДН отдела полиции района (округа), подразделениях уголовно-исполнительной инспекции района (округа), в т. ч.:                                                                                        </t>
    </r>
    <r>
      <rPr>
        <sz val="14"/>
        <color theme="1"/>
        <rFont val="Calibri"/>
        <family val="2"/>
        <charset val="204"/>
      </rPr>
      <t/>
    </r>
  </si>
  <si>
    <t>∙ условно осужденные,</t>
  </si>
  <si>
    <t>1.11 Оказание психологической помощи по телефону доверия</t>
  </si>
  <si>
    <t>Количество оказанных услуг</t>
  </si>
  <si>
    <t xml:space="preserve">                Итого за год</t>
  </si>
  <si>
    <t>Дети, подростки от 12 до 17 лет</t>
  </si>
  <si>
    <t>Молодежь от 18 до 35 лет</t>
  </si>
  <si>
    <t>Родители (лица, их заменяющие)</t>
  </si>
  <si>
    <t>Иные граждане</t>
  </si>
  <si>
    <t>М</t>
  </si>
  <si>
    <t>Ж</t>
  </si>
  <si>
    <t>ВСЕ</t>
  </si>
  <si>
    <t>ВСЕГО</t>
  </si>
  <si>
    <t>Количество оказанных услуг в соответствии с возрастной категорией</t>
  </si>
  <si>
    <t>Суицидальное поведение</t>
  </si>
  <si>
    <t>Суицидальные мысли, намерения, решение</t>
  </si>
  <si>
    <t>Текущий суицид</t>
  </si>
  <si>
    <t>Состояние после суициадальной попытки</t>
  </si>
  <si>
    <t>Самоповреждения</t>
  </si>
  <si>
    <t>Переживание о суициадальном поведении других людей</t>
  </si>
  <si>
    <t>Другие проблемы и вопросы по теме</t>
  </si>
  <si>
    <t>Детско-родительские отношения</t>
  </si>
  <si>
    <t>Конфликты в семье</t>
  </si>
  <si>
    <t>Усыновление, опека, попечительство, приемная семья</t>
  </si>
  <si>
    <t>Противоречия в воспитании ребенка</t>
  </si>
  <si>
    <t>Переживания детей по поводу развода родителей</t>
  </si>
  <si>
    <t>Адаптация к новой семье</t>
  </si>
  <si>
    <t>Консультирование родителей по поводу особенностей ребенка</t>
  </si>
  <si>
    <t>Жестокое обращение и угроза жизни</t>
  </si>
  <si>
    <t>Жестокое обращение с ребенком в семье</t>
  </si>
  <si>
    <t>Жестокое обращение с ребенком вне семьи</t>
  </si>
  <si>
    <t>Жестокое обращение с ребенком в среде сверстников (буллинг)</t>
  </si>
  <si>
    <t>Интернет-угрозы (троллинг, разглашение информации, вовлечение в деструктивные сообщества)</t>
  </si>
  <si>
    <t xml:space="preserve">Переживания по поводу травмы, полученной в результате террористической атаки и нахождения в зоне военных действий </t>
  </si>
  <si>
    <t>Переживания взрослых по поводу полученной травмы</t>
  </si>
  <si>
    <t>Отношения со сверстниками:</t>
  </si>
  <si>
    <t>Трудности в общении со сверстниками</t>
  </si>
  <si>
    <t>Отсутствие и поиск друзей</t>
  </si>
  <si>
    <t>Конфликт с другом</t>
  </si>
  <si>
    <t>Переживание по поводу отношений с группой</t>
  </si>
  <si>
    <t>Проблемы сексуальной сферы</t>
  </si>
  <si>
    <t>Сексуальное насилие в отношении ребенка</t>
  </si>
  <si>
    <t>Обращения по поводу сексуального насилия от других лиц</t>
  </si>
  <si>
    <t>Инцестные отношения</t>
  </si>
  <si>
    <t>Сексуальная неосведомленность</t>
  </si>
  <si>
    <t>Переживания по поводу мастурбации</t>
  </si>
  <si>
    <t>Обращения по поводу сексуальной ориентации</t>
  </si>
  <si>
    <t>Обращения по поводу сексуальной дисгармонии в диаде</t>
  </si>
  <si>
    <t>Беременность</t>
  </si>
  <si>
    <t>Проблема принятия решения: рождение ребенка, аборт</t>
  </si>
  <si>
    <t>Проблемы, связанные с будущей ролью матери, отца</t>
  </si>
  <si>
    <t>Отношение к беременности семьи, партнера</t>
  </si>
  <si>
    <t>Бесплодие</t>
  </si>
  <si>
    <t>Информационный запрос</t>
  </si>
  <si>
    <t>Учебные проблемы и проблемы в профориентации</t>
  </si>
  <si>
    <t>Переживания по поводу плохих оценок</t>
  </si>
  <si>
    <t>Переживания по поводу затруднений в учебной деятельности</t>
  </si>
  <si>
    <t>Отказ учиться, посещать школу</t>
  </si>
  <si>
    <t>Конфликт с учителем</t>
  </si>
  <si>
    <t>Затруднения в выборе профессии, учебной деятельности</t>
  </si>
  <si>
    <t>Поиски и смена работы</t>
  </si>
  <si>
    <t>Трудности, неудовлетворенность профессиональной деятельностью</t>
  </si>
  <si>
    <t>Мотивация</t>
  </si>
  <si>
    <t>8.</t>
  </si>
  <si>
    <t>Здоровье</t>
  </si>
  <si>
    <t>Переживания по поводу соматического здоровья</t>
  </si>
  <si>
    <t>Переживания по поводу психического заболевания</t>
  </si>
  <si>
    <t>Обращения по поводу инвалидности</t>
  </si>
  <si>
    <t>Обращения по поводу расстройства пищевого поведения</t>
  </si>
  <si>
    <t>Переживания в связи с употреблением алкоголя</t>
  </si>
  <si>
    <t>Преживания в связи с употреблением наркотив</t>
  </si>
  <si>
    <t>Проблема доступа к медицинской помощи</t>
  </si>
  <si>
    <t>Венерические заболевания, СПИД, Вич-инфекция</t>
  </si>
  <si>
    <t>9.</t>
  </si>
  <si>
    <t>Аддиктивное поведение</t>
  </si>
  <si>
    <t>Зависимость от ПАВ</t>
  </si>
  <si>
    <t>Кибераддикция, игровая зависимость</t>
  </si>
  <si>
    <t>Уход ребенка из дома</t>
  </si>
  <si>
    <t>Воровство</t>
  </si>
  <si>
    <t>Обращения по поводу правонарушений ребенка</t>
  </si>
  <si>
    <t>10.</t>
  </si>
  <si>
    <t>Социальная адаптация</t>
  </si>
  <si>
    <t>Переживания в связи со службой в армии</t>
  </si>
  <si>
    <t>Переживания в связи с дискриминацией (из-за расовой, национальной, религиозной, половой, из-за состояния здоровья)</t>
  </si>
  <si>
    <t>Переживания, связанныее с переездом, миграцией</t>
  </si>
  <si>
    <t>Переживания по поводу одиночества</t>
  </si>
  <si>
    <t>Сектанство</t>
  </si>
  <si>
    <t>11.</t>
  </si>
  <si>
    <t>Проблемы и взаимоотношения в диаде, семейные проблемы</t>
  </si>
  <si>
    <t>Распад диады</t>
  </si>
  <si>
    <t>Трудности в установлении знакомства</t>
  </si>
  <si>
    <t>Проблемы построения взаимоотношений в диаде</t>
  </si>
  <si>
    <t>Переживания по поводу вступления в брак</t>
  </si>
  <si>
    <t>Измена, ревность</t>
  </si>
  <si>
    <t>Супружеский развод</t>
  </si>
  <si>
    <t>Семейные кризисы</t>
  </si>
  <si>
    <t>12.</t>
  </si>
  <si>
    <t>Экзистенциальные проблемы</t>
  </si>
  <si>
    <t>Поиск смысла жизни</t>
  </si>
  <si>
    <t>Проблемы принятия себя</t>
  </si>
  <si>
    <t>Переживания по поводу выбора жизненного пути, проблемы самореализации</t>
  </si>
  <si>
    <t>Страх смерти</t>
  </si>
  <si>
    <t>Обращения по другим экзестенциальным проблемам</t>
  </si>
  <si>
    <t>13.</t>
  </si>
  <si>
    <t>Иные вопросы</t>
  </si>
  <si>
    <t>Экстремизм</t>
  </si>
  <si>
    <t>Обращения по поводу религиозных тем</t>
  </si>
  <si>
    <t>Проблема времяпрепровождения</t>
  </si>
  <si>
    <t>Обращение за юридическим советом или информацией</t>
  </si>
  <si>
    <t>Интерес к службе телефона доверия</t>
  </si>
  <si>
    <t>Выражение благодарности</t>
  </si>
  <si>
    <t>Брань, угрозы в адрес консультанта</t>
  </si>
  <si>
    <t>Использование консультанта в качестве сексуального партнера</t>
  </si>
  <si>
    <t>Обращения постоянно звонящего собеседника</t>
  </si>
  <si>
    <t>14.</t>
  </si>
  <si>
    <t xml:space="preserve">Сведения о количестве неквалифицируемых звонкоф, поступивших на телефон доверия за отчетный период </t>
  </si>
  <si>
    <t>Молчание</t>
  </si>
  <si>
    <t>Розыгрыш</t>
  </si>
  <si>
    <t>Отбой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</si>
</sst>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&quot;р.&quot;"/>
  </numFmts>
  <fonts count="4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rgb="FF0000FF"/>
      <name val="Calibri"/>
      <family val="2"/>
      <charset val="204"/>
      <scheme val="minor"/>
    </font>
    <font>
      <b/>
      <sz val="14"/>
      <color rgb="FFFF0000"/>
      <name val="Times New Roman"/>
      <family val="1"/>
      <charset val="204"/>
    </font>
    <font>
      <b/>
      <sz val="14"/>
      <color rgb="FFA7FFFF"/>
      <name val="Times New Roman"/>
      <family val="1"/>
      <charset val="204"/>
    </font>
    <font>
      <b/>
      <sz val="14"/>
      <color rgb="FFFFFF99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4"/>
      <color theme="0"/>
      <name val="Calibri"/>
      <family val="2"/>
      <charset val="204"/>
      <scheme val="minor"/>
    </font>
    <font>
      <sz val="14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i/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2"/>
      <color theme="10"/>
      <name val="Times New Roman"/>
      <family val="1"/>
      <charset val="204"/>
    </font>
    <font>
      <u/>
      <sz val="12"/>
      <color rgb="FF0000FF"/>
      <name val="Times New Roman"/>
      <family val="1"/>
      <charset val="204"/>
    </font>
    <font>
      <u/>
      <sz val="12"/>
      <color rgb="FF1155CC"/>
      <name val="Times New Roman"/>
      <family val="1"/>
      <charset val="204"/>
    </font>
    <font>
      <u/>
      <sz val="12"/>
      <color rgb="FF0000FF"/>
      <name val="Arial"/>
      <family val="2"/>
      <charset val="204"/>
    </font>
    <font>
      <sz val="12"/>
      <color rgb="FF333333"/>
      <name val="Times New Roman"/>
      <family val="1"/>
      <charset val="204"/>
    </font>
    <font>
      <u/>
      <sz val="10"/>
      <color theme="10"/>
      <name val="Arial"/>
      <family val="2"/>
      <charset val="204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A7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3F3F3"/>
        <bgColor rgb="FFF3F3F3"/>
      </patternFill>
    </fill>
    <fill>
      <patternFill patternType="solid">
        <fgColor rgb="FFFFFFFF"/>
        <bgColor rgb="FFFFFFFF"/>
      </patternFill>
    </fill>
    <fill>
      <patternFill patternType="solid">
        <fgColor rgb="FF66FFFF"/>
        <bgColor indexed="64"/>
      </patternFill>
    </fill>
    <fill>
      <patternFill patternType="solid">
        <fgColor rgb="FF00FFFF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5" fillId="0" borderId="0" applyNumberFormat="0" applyFill="0" applyBorder="0" applyAlignment="0" applyProtection="0"/>
    <xf numFmtId="0" fontId="45" fillId="0" borderId="0"/>
  </cellStyleXfs>
  <cellXfs count="402">
    <xf numFmtId="0" fontId="0" fillId="0" borderId="0" xfId="0"/>
    <xf numFmtId="0" fontId="0" fillId="0" borderId="0" xfId="0" applyProtection="1"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0" fillId="0" borderId="4" xfId="0" applyBorder="1"/>
    <xf numFmtId="0" fontId="0" fillId="0" borderId="8" xfId="0" applyBorder="1" applyProtection="1">
      <protection hidden="1"/>
    </xf>
    <xf numFmtId="0" fontId="0" fillId="0" borderId="0" xfId="0" applyBorder="1" applyProtection="1">
      <protection hidden="1"/>
    </xf>
    <xf numFmtId="0" fontId="0" fillId="0" borderId="9" xfId="0" applyBorder="1" applyProtection="1">
      <protection hidden="1"/>
    </xf>
    <xf numFmtId="0" fontId="3" fillId="0" borderId="8" xfId="0" applyFont="1" applyBorder="1" applyAlignment="1" applyProtection="1">
      <alignment vertical="center"/>
      <protection hidden="1"/>
    </xf>
    <xf numFmtId="0" fontId="4" fillId="0" borderId="8" xfId="0" applyFont="1" applyBorder="1" applyAlignment="1" applyProtection="1">
      <alignment horizontal="center" vertical="top"/>
      <protection hidden="1"/>
    </xf>
    <xf numFmtId="0" fontId="5" fillId="0" borderId="0" xfId="0" applyFont="1" applyBorder="1" applyAlignment="1" applyProtection="1">
      <alignment horizontal="right"/>
      <protection hidden="1"/>
    </xf>
    <xf numFmtId="0" fontId="0" fillId="0" borderId="8" xfId="0" applyBorder="1"/>
    <xf numFmtId="0" fontId="0" fillId="0" borderId="0" xfId="0" applyBorder="1"/>
    <xf numFmtId="0" fontId="0" fillId="0" borderId="9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5" fillId="3" borderId="4" xfId="0" applyFont="1" applyFill="1" applyBorder="1" applyAlignment="1" applyProtection="1">
      <alignment horizontal="center" vertical="top" wrapText="1"/>
      <protection hidden="1"/>
    </xf>
    <xf numFmtId="1" fontId="9" fillId="0" borderId="4" xfId="0" applyNumberFormat="1" applyFont="1" applyBorder="1" applyAlignment="1" applyProtection="1">
      <alignment horizontal="center" vertical="center"/>
      <protection hidden="1"/>
    </xf>
    <xf numFmtId="1" fontId="9" fillId="0" borderId="21" xfId="0" applyNumberFormat="1" applyFont="1" applyBorder="1" applyAlignment="1" applyProtection="1">
      <alignment horizontal="center" vertical="center"/>
      <protection hidden="1"/>
    </xf>
    <xf numFmtId="0" fontId="7" fillId="4" borderId="4" xfId="0" applyFont="1" applyFill="1" applyBorder="1" applyAlignment="1" applyProtection="1">
      <alignment horizontal="left" vertical="top" wrapText="1"/>
      <protection locked="0"/>
    </xf>
    <xf numFmtId="1" fontId="9" fillId="0" borderId="4" xfId="0" applyNumberFormat="1" applyFont="1" applyBorder="1" applyAlignment="1" applyProtection="1">
      <alignment horizontal="center"/>
      <protection hidden="1"/>
    </xf>
    <xf numFmtId="1" fontId="9" fillId="0" borderId="21" xfId="0" applyNumberFormat="1" applyFont="1" applyBorder="1" applyAlignment="1" applyProtection="1">
      <alignment horizontal="center"/>
      <protection hidden="1"/>
    </xf>
    <xf numFmtId="0" fontId="9" fillId="0" borderId="4" xfId="0" applyFont="1" applyBorder="1" applyAlignment="1" applyProtection="1">
      <alignment horizontal="center" vertical="center"/>
      <protection hidden="1"/>
    </xf>
    <xf numFmtId="0" fontId="9" fillId="0" borderId="21" xfId="0" applyFont="1" applyBorder="1" applyAlignment="1" applyProtection="1">
      <alignment horizontal="center" vertical="center"/>
      <protection hidden="1"/>
    </xf>
    <xf numFmtId="0" fontId="7" fillId="4" borderId="22" xfId="0" applyFont="1" applyFill="1" applyBorder="1" applyAlignment="1" applyProtection="1">
      <alignment horizontal="left" vertical="top" wrapText="1"/>
      <protection hidden="1"/>
    </xf>
    <xf numFmtId="0" fontId="9" fillId="0" borderId="26" xfId="0" applyFont="1" applyBorder="1" applyAlignment="1" applyProtection="1">
      <alignment horizontal="center" vertical="center"/>
      <protection hidden="1"/>
    </xf>
    <xf numFmtId="0" fontId="9" fillId="0" borderId="27" xfId="0" applyFont="1" applyBorder="1" applyAlignment="1" applyProtection="1">
      <alignment horizontal="center" vertical="center"/>
      <protection hidden="1"/>
    </xf>
    <xf numFmtId="0" fontId="5" fillId="2" borderId="4" xfId="0" applyFont="1" applyFill="1" applyBorder="1" applyAlignment="1" applyProtection="1">
      <alignment horizontal="center" vertical="top" wrapText="1"/>
      <protection hidden="1"/>
    </xf>
    <xf numFmtId="49" fontId="5" fillId="3" borderId="4" xfId="0" applyNumberFormat="1" applyFont="1" applyFill="1" applyBorder="1" applyAlignment="1" applyProtection="1">
      <alignment horizontal="center" vertical="top" wrapText="1"/>
      <protection hidden="1"/>
    </xf>
    <xf numFmtId="49" fontId="7" fillId="0" borderId="4" xfId="0" applyNumberFormat="1" applyFont="1" applyBorder="1" applyAlignment="1" applyProtection="1">
      <alignment horizontal="center" vertical="top" wrapText="1"/>
      <protection locked="0"/>
    </xf>
    <xf numFmtId="0" fontId="7" fillId="0" borderId="4" xfId="0" applyFont="1" applyBorder="1" applyAlignment="1" applyProtection="1">
      <alignment horizontal="left" vertical="top" wrapText="1"/>
      <protection locked="0"/>
    </xf>
    <xf numFmtId="0" fontId="5" fillId="4" borderId="4" xfId="0" applyFont="1" applyFill="1" applyBorder="1" applyAlignment="1" applyProtection="1">
      <alignment horizontal="center" vertical="top" wrapText="1"/>
      <protection locked="0"/>
    </xf>
    <xf numFmtId="0" fontId="7" fillId="0" borderId="18" xfId="0" applyFont="1" applyBorder="1" applyAlignment="1" applyProtection="1">
      <alignment horizontal="center" vertical="top" wrapText="1"/>
      <protection locked="0"/>
    </xf>
    <xf numFmtId="0" fontId="7" fillId="0" borderId="4" xfId="0" applyFont="1" applyBorder="1" applyAlignment="1" applyProtection="1">
      <alignment horizontal="center" vertical="top" wrapText="1"/>
      <protection locked="0"/>
    </xf>
    <xf numFmtId="0" fontId="5" fillId="0" borderId="4" xfId="0" applyFont="1" applyBorder="1" applyAlignment="1" applyProtection="1">
      <alignment horizontal="center" vertical="top" wrapText="1"/>
      <protection locked="0"/>
    </xf>
    <xf numFmtId="0" fontId="7" fillId="0" borderId="4" xfId="0" applyNumberFormat="1" applyFont="1" applyBorder="1" applyAlignment="1" applyProtection="1">
      <alignment horizontal="center" vertical="top" wrapText="1"/>
      <protection locked="0"/>
    </xf>
    <xf numFmtId="0" fontId="5" fillId="2" borderId="28" xfId="0" applyFont="1" applyFill="1" applyBorder="1" applyAlignment="1" applyProtection="1">
      <alignment horizontal="center" vertical="top" wrapText="1"/>
      <protection hidden="1"/>
    </xf>
    <xf numFmtId="0" fontId="7" fillId="0" borderId="18" xfId="0" applyFont="1" applyBorder="1" applyAlignment="1" applyProtection="1">
      <alignment horizontal="center" vertical="top"/>
      <protection hidden="1"/>
    </xf>
    <xf numFmtId="0" fontId="7" fillId="4" borderId="18" xfId="0" applyFont="1" applyFill="1" applyBorder="1" applyAlignment="1" applyProtection="1">
      <alignment horizontal="left" vertical="top" wrapText="1"/>
      <protection hidden="1"/>
    </xf>
    <xf numFmtId="0" fontId="3" fillId="0" borderId="4" xfId="0" applyFont="1" applyBorder="1" applyAlignment="1">
      <alignment vertical="center"/>
    </xf>
    <xf numFmtId="0" fontId="7" fillId="0" borderId="4" xfId="0" applyFont="1" applyBorder="1" applyAlignment="1" applyProtection="1">
      <alignment horizontal="left" vertical="top" wrapText="1"/>
      <protection hidden="1"/>
    </xf>
    <xf numFmtId="0" fontId="7" fillId="0" borderId="4" xfId="0" applyFont="1" applyBorder="1" applyAlignment="1" applyProtection="1">
      <alignment horizontal="left" wrapText="1"/>
      <protection hidden="1"/>
    </xf>
    <xf numFmtId="0" fontId="5" fillId="3" borderId="4" xfId="0" applyFont="1" applyFill="1" applyBorder="1" applyAlignment="1" applyProtection="1">
      <alignment horizontal="center" vertical="top"/>
      <protection hidden="1"/>
    </xf>
    <xf numFmtId="0" fontId="5" fillId="2" borderId="29" xfId="0" applyFont="1" applyFill="1" applyBorder="1" applyAlignment="1" applyProtection="1">
      <alignment horizontal="center" vertical="top" wrapText="1"/>
      <protection hidden="1"/>
    </xf>
    <xf numFmtId="17" fontId="7" fillId="0" borderId="4" xfId="0" applyNumberFormat="1" applyFont="1" applyBorder="1" applyAlignment="1" applyProtection="1">
      <alignment horizontal="center" vertical="top" wrapText="1"/>
      <protection locked="0"/>
    </xf>
    <xf numFmtId="0" fontId="1" fillId="0" borderId="0" xfId="0" applyFont="1" applyProtection="1">
      <protection hidden="1"/>
    </xf>
    <xf numFmtId="0" fontId="7" fillId="0" borderId="4" xfId="0" applyFont="1" applyBorder="1" applyAlignment="1" applyProtection="1">
      <alignment horizontal="center" vertical="top" wrapText="1"/>
      <protection hidden="1"/>
    </xf>
    <xf numFmtId="0" fontId="3" fillId="0" borderId="4" xfId="0" applyFont="1" applyBorder="1" applyProtection="1">
      <protection locked="0"/>
    </xf>
    <xf numFmtId="0" fontId="3" fillId="0" borderId="4" xfId="0" applyFont="1" applyBorder="1"/>
    <xf numFmtId="0" fontId="7" fillId="0" borderId="0" xfId="0" applyFont="1"/>
    <xf numFmtId="0" fontId="7" fillId="0" borderId="4" xfId="0" applyFont="1" applyBorder="1"/>
    <xf numFmtId="0" fontId="7" fillId="0" borderId="0" xfId="0" applyFont="1" applyProtection="1">
      <protection locked="0"/>
    </xf>
    <xf numFmtId="0" fontId="7" fillId="2" borderId="4" xfId="0" applyFont="1" applyFill="1" applyBorder="1" applyAlignment="1" applyProtection="1">
      <alignment horizontal="center" vertical="top" wrapText="1"/>
      <protection hidden="1"/>
    </xf>
    <xf numFmtId="0" fontId="7" fillId="0" borderId="0" xfId="0" applyFont="1" applyAlignment="1">
      <alignment horizontal="center" vertical="top" wrapText="1"/>
    </xf>
    <xf numFmtId="0" fontId="3" fillId="0" borderId="4" xfId="0" applyFont="1" applyBorder="1" applyAlignment="1">
      <alignment horizontal="justify" vertical="center"/>
    </xf>
    <xf numFmtId="0" fontId="7" fillId="0" borderId="4" xfId="0" applyFont="1" applyBorder="1" applyAlignment="1" applyProtection="1">
      <alignment horizontal="center" vertical="top"/>
      <protection hidden="1"/>
    </xf>
    <xf numFmtId="0" fontId="7" fillId="0" borderId="4" xfId="0" applyFont="1" applyBorder="1" applyAlignment="1" applyProtection="1">
      <alignment horizontal="left" vertical="top"/>
      <protection hidden="1"/>
    </xf>
    <xf numFmtId="0" fontId="5" fillId="0" borderId="4" xfId="0" applyFont="1" applyBorder="1" applyAlignment="1" applyProtection="1">
      <alignment horizontal="center" vertical="top"/>
      <protection locked="0"/>
    </xf>
    <xf numFmtId="0" fontId="14" fillId="0" borderId="4" xfId="0" applyFont="1" applyBorder="1" applyAlignment="1">
      <alignment horizontal="justify" vertical="center"/>
    </xf>
    <xf numFmtId="0" fontId="7" fillId="0" borderId="4" xfId="0" applyFont="1" applyBorder="1" applyAlignment="1" applyProtection="1">
      <alignment wrapText="1"/>
      <protection hidden="1"/>
    </xf>
    <xf numFmtId="0" fontId="3" fillId="0" borderId="4" xfId="0" applyFont="1" applyBorder="1" applyAlignment="1">
      <alignment wrapText="1"/>
    </xf>
    <xf numFmtId="0" fontId="5" fillId="2" borderId="4" xfId="0" applyFont="1" applyFill="1" applyBorder="1" applyAlignment="1" applyProtection="1">
      <alignment horizontal="center" vertical="top"/>
      <protection hidden="1"/>
    </xf>
    <xf numFmtId="0" fontId="5" fillId="4" borderId="4" xfId="0" applyFont="1" applyFill="1" applyBorder="1" applyAlignment="1" applyProtection="1">
      <alignment horizontal="left" vertical="top"/>
      <protection hidden="1"/>
    </xf>
    <xf numFmtId="0" fontId="7" fillId="4" borderId="4" xfId="0" applyFont="1" applyFill="1" applyBorder="1" applyAlignment="1" applyProtection="1">
      <alignment wrapText="1"/>
      <protection hidden="1"/>
    </xf>
    <xf numFmtId="0" fontId="7" fillId="4" borderId="4" xfId="0" applyFont="1" applyFill="1" applyBorder="1" applyAlignment="1" applyProtection="1">
      <alignment horizontal="center" wrapText="1"/>
      <protection hidden="1"/>
    </xf>
    <xf numFmtId="0" fontId="11" fillId="0" borderId="4" xfId="0" applyFont="1" applyBorder="1" applyAlignment="1" applyProtection="1">
      <alignment horizontal="left" vertical="top"/>
      <protection locked="0"/>
    </xf>
    <xf numFmtId="0" fontId="5" fillId="4" borderId="4" xfId="0" applyFont="1" applyFill="1" applyBorder="1" applyAlignment="1" applyProtection="1">
      <alignment horizontal="left" vertical="top" wrapText="1"/>
      <protection hidden="1"/>
    </xf>
    <xf numFmtId="0" fontId="5" fillId="4" borderId="4" xfId="0" applyFont="1" applyFill="1" applyBorder="1" applyAlignment="1" applyProtection="1">
      <alignment horizontal="center"/>
      <protection hidden="1"/>
    </xf>
    <xf numFmtId="0" fontId="11" fillId="0" borderId="4" xfId="0" applyFont="1" applyBorder="1" applyAlignment="1" applyProtection="1">
      <alignment horizontal="left" vertical="top" wrapText="1"/>
      <protection hidden="1"/>
    </xf>
    <xf numFmtId="0" fontId="7" fillId="0" borderId="4" xfId="0" applyFont="1" applyBorder="1" applyAlignment="1">
      <alignment horizontal="center" vertical="top" wrapText="1"/>
    </xf>
    <xf numFmtId="0" fontId="7" fillId="3" borderId="28" xfId="0" applyFont="1" applyFill="1" applyBorder="1" applyAlignment="1" applyProtection="1">
      <alignment horizontal="left" vertical="top" wrapText="1"/>
      <protection hidden="1"/>
    </xf>
    <xf numFmtId="0" fontId="5" fillId="3" borderId="29" xfId="0" applyFont="1" applyFill="1" applyBorder="1" applyAlignment="1">
      <alignment horizontal="center" vertical="top" wrapText="1"/>
    </xf>
    <xf numFmtId="0" fontId="7" fillId="3" borderId="29" xfId="0" applyFont="1" applyFill="1" applyBorder="1" applyAlignment="1">
      <alignment wrapText="1"/>
    </xf>
    <xf numFmtId="0" fontId="7" fillId="0" borderId="4" xfId="0" applyFont="1" applyBorder="1" applyAlignment="1">
      <alignment horizontal="left" vertical="top" wrapText="1"/>
    </xf>
    <xf numFmtId="0" fontId="15" fillId="0" borderId="4" xfId="1" applyBorder="1" applyAlignment="1">
      <alignment vertical="center" wrapText="1"/>
    </xf>
    <xf numFmtId="0" fontId="13" fillId="0" borderId="4" xfId="0" applyFont="1" applyBorder="1" applyAlignment="1">
      <alignment vertical="center" wrapText="1"/>
    </xf>
    <xf numFmtId="0" fontId="16" fillId="0" borderId="4" xfId="0" applyFont="1" applyBorder="1" applyAlignment="1">
      <alignment vertical="center" wrapText="1"/>
    </xf>
    <xf numFmtId="0" fontId="13" fillId="0" borderId="4" xfId="0" applyFont="1" applyBorder="1" applyAlignment="1">
      <alignment wrapText="1"/>
    </xf>
    <xf numFmtId="0" fontId="5" fillId="0" borderId="29" xfId="0" applyFont="1" applyBorder="1" applyAlignment="1" applyProtection="1">
      <alignment horizontal="center" vertical="top" wrapText="1"/>
      <protection locked="0"/>
    </xf>
    <xf numFmtId="2" fontId="5" fillId="3" borderId="20" xfId="0" applyNumberFormat="1" applyFont="1" applyFill="1" applyBorder="1" applyAlignment="1" applyProtection="1">
      <alignment horizontal="center" vertical="top" wrapText="1"/>
      <protection hidden="1"/>
    </xf>
    <xf numFmtId="0" fontId="5" fillId="2" borderId="2" xfId="0" applyFont="1" applyFill="1" applyBorder="1" applyAlignment="1" applyProtection="1">
      <alignment vertical="top" wrapText="1"/>
      <protection hidden="1"/>
    </xf>
    <xf numFmtId="0" fontId="19" fillId="2" borderId="2" xfId="0" applyFont="1" applyFill="1" applyBorder="1" applyAlignment="1" applyProtection="1">
      <alignment vertical="top" wrapText="1"/>
      <protection hidden="1"/>
    </xf>
    <xf numFmtId="0" fontId="5" fillId="0" borderId="20" xfId="0" applyNumberFormat="1" applyFont="1" applyBorder="1" applyAlignment="1" applyProtection="1">
      <alignment horizontal="center" vertical="top" wrapText="1"/>
      <protection locked="0"/>
    </xf>
    <xf numFmtId="0" fontId="7" fillId="0" borderId="18" xfId="0" applyFont="1" applyBorder="1" applyAlignment="1" applyProtection="1">
      <alignment horizontal="left" vertical="top" wrapText="1"/>
      <protection hidden="1"/>
    </xf>
    <xf numFmtId="0" fontId="5" fillId="0" borderId="4" xfId="0" applyNumberFormat="1" applyFont="1" applyBorder="1" applyAlignment="1" applyProtection="1">
      <alignment horizontal="center" vertical="top" wrapText="1"/>
      <protection locked="0"/>
    </xf>
    <xf numFmtId="0" fontId="7" fillId="0" borderId="4" xfId="0" applyFont="1" applyBorder="1" applyAlignment="1" applyProtection="1">
      <alignment horizontal="center" vertical="top" wrapText="1"/>
    </xf>
    <xf numFmtId="0" fontId="7" fillId="3" borderId="28" xfId="0" applyFont="1" applyFill="1" applyBorder="1" applyAlignment="1" applyProtection="1">
      <alignment horizontal="left" vertical="top"/>
      <protection hidden="1"/>
    </xf>
    <xf numFmtId="0" fontId="5" fillId="3" borderId="29" xfId="0" applyFont="1" applyFill="1" applyBorder="1" applyAlignment="1" applyProtection="1">
      <alignment horizontal="center" vertical="top"/>
      <protection hidden="1"/>
    </xf>
    <xf numFmtId="0" fontId="5" fillId="3" borderId="29" xfId="0" applyFont="1" applyFill="1" applyBorder="1" applyAlignment="1" applyProtection="1">
      <alignment horizontal="center" vertical="top" wrapText="1"/>
      <protection hidden="1"/>
    </xf>
    <xf numFmtId="0" fontId="7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wrapText="1"/>
    </xf>
    <xf numFmtId="0" fontId="7" fillId="0" borderId="4" xfId="0" applyFont="1" applyBorder="1" applyAlignment="1">
      <alignment vertical="center" wrapText="1"/>
    </xf>
    <xf numFmtId="0" fontId="7" fillId="0" borderId="4" xfId="0" applyFont="1" applyBorder="1" applyAlignment="1">
      <alignment horizontal="justify" vertical="center" wrapText="1"/>
    </xf>
    <xf numFmtId="0" fontId="5" fillId="2" borderId="20" xfId="0" applyFont="1" applyFill="1" applyBorder="1" applyAlignment="1" applyProtection="1">
      <alignment horizontal="center" vertical="top" wrapText="1"/>
      <protection hidden="1"/>
    </xf>
    <xf numFmtId="0" fontId="5" fillId="2" borderId="31" xfId="0" applyFont="1" applyFill="1" applyBorder="1" applyAlignment="1" applyProtection="1">
      <alignment horizontal="center" vertical="top" wrapText="1"/>
      <protection hidden="1"/>
    </xf>
    <xf numFmtId="0" fontId="22" fillId="0" borderId="18" xfId="0" applyFont="1" applyBorder="1" applyAlignment="1" applyProtection="1">
      <alignment vertical="top"/>
      <protection locked="0"/>
    </xf>
    <xf numFmtId="0" fontId="22" fillId="0" borderId="4" xfId="0" applyFont="1" applyBorder="1" applyAlignment="1" applyProtection="1">
      <alignment horizontal="center" vertical="top"/>
      <protection locked="0"/>
    </xf>
    <xf numFmtId="0" fontId="5" fillId="0" borderId="18" xfId="0" applyFont="1" applyBorder="1" applyAlignment="1" applyProtection="1">
      <alignment horizontal="center" vertical="top" wrapText="1"/>
      <protection locked="0"/>
    </xf>
    <xf numFmtId="0" fontId="7" fillId="0" borderId="18" xfId="0" applyFont="1" applyBorder="1" applyAlignment="1" applyProtection="1">
      <alignment horizontal="left" vertical="top"/>
      <protection hidden="1"/>
    </xf>
    <xf numFmtId="0" fontId="5" fillId="0" borderId="18" xfId="0" applyFont="1" applyBorder="1" applyAlignment="1" applyProtection="1">
      <alignment horizontal="center" vertical="top"/>
      <protection locked="0"/>
    </xf>
    <xf numFmtId="0" fontId="5" fillId="0" borderId="18" xfId="0" applyFont="1" applyBorder="1" applyAlignment="1" applyProtection="1">
      <alignment vertical="top"/>
      <protection locked="0"/>
    </xf>
    <xf numFmtId="0" fontId="5" fillId="3" borderId="18" xfId="0" applyFont="1" applyFill="1" applyBorder="1" applyAlignment="1" applyProtection="1">
      <alignment horizontal="right" vertical="top"/>
      <protection hidden="1"/>
    </xf>
    <xf numFmtId="0" fontId="5" fillId="3" borderId="18" xfId="0" applyFont="1" applyFill="1" applyBorder="1" applyAlignment="1" applyProtection="1">
      <alignment horizontal="center" vertical="top"/>
      <protection hidden="1"/>
    </xf>
    <xf numFmtId="0" fontId="23" fillId="0" borderId="0" xfId="0" applyFont="1" applyBorder="1" applyProtection="1">
      <protection hidden="1"/>
    </xf>
    <xf numFmtId="0" fontId="22" fillId="0" borderId="0" xfId="0" applyFont="1" applyProtection="1">
      <protection hidden="1"/>
    </xf>
    <xf numFmtId="2" fontId="5" fillId="0" borderId="0" xfId="0" applyNumberFormat="1" applyFont="1" applyFill="1" applyBorder="1" applyAlignment="1" applyProtection="1">
      <alignment horizontal="center" vertical="top" wrapText="1"/>
      <protection hidden="1"/>
    </xf>
    <xf numFmtId="0" fontId="7" fillId="0" borderId="0" xfId="0" applyFont="1" applyProtection="1">
      <protection hidden="1"/>
    </xf>
    <xf numFmtId="0" fontId="5" fillId="2" borderId="4" xfId="0" applyFont="1" applyFill="1" applyBorder="1" applyAlignment="1" applyProtection="1">
      <alignment horizontal="center" vertical="top" wrapText="1"/>
      <protection hidden="1"/>
    </xf>
    <xf numFmtId="0" fontId="5" fillId="2" borderId="21" xfId="0" applyFont="1" applyFill="1" applyBorder="1" applyAlignment="1" applyProtection="1">
      <alignment horizontal="center" vertical="top" wrapText="1"/>
      <protection hidden="1"/>
    </xf>
    <xf numFmtId="0" fontId="5" fillId="2" borderId="22" xfId="0" applyFont="1" applyFill="1" applyBorder="1" applyAlignment="1" applyProtection="1">
      <alignment horizontal="center" vertical="top" wrapText="1"/>
      <protection hidden="1"/>
    </xf>
    <xf numFmtId="0" fontId="14" fillId="0" borderId="0" xfId="0" applyFont="1" applyProtection="1">
      <protection hidden="1"/>
    </xf>
    <xf numFmtId="1" fontId="5" fillId="3" borderId="32" xfId="0" applyNumberFormat="1" applyFont="1" applyFill="1" applyBorder="1" applyAlignment="1" applyProtection="1">
      <alignment horizontal="center" vertical="top" wrapText="1"/>
      <protection hidden="1"/>
    </xf>
    <xf numFmtId="0" fontId="5" fillId="0" borderId="33" xfId="0" applyFont="1" applyBorder="1" applyAlignment="1" applyProtection="1">
      <alignment horizontal="center" vertical="top" wrapText="1"/>
      <protection locked="0"/>
    </xf>
    <xf numFmtId="2" fontId="5" fillId="3" borderId="24" xfId="0" applyNumberFormat="1" applyFont="1" applyFill="1" applyBorder="1" applyAlignment="1" applyProtection="1">
      <alignment horizontal="center" vertical="top" wrapText="1"/>
      <protection hidden="1"/>
    </xf>
    <xf numFmtId="2" fontId="5" fillId="3" borderId="34" xfId="0" applyNumberFormat="1" applyFont="1" applyFill="1" applyBorder="1" applyAlignment="1" applyProtection="1">
      <alignment horizontal="center" vertical="top" wrapText="1"/>
      <protection hidden="1"/>
    </xf>
    <xf numFmtId="0" fontId="5" fillId="3" borderId="22" xfId="0" applyFont="1" applyFill="1" applyBorder="1" applyAlignment="1" applyProtection="1">
      <alignment horizontal="center" vertical="top" wrapText="1"/>
      <protection hidden="1"/>
    </xf>
    <xf numFmtId="0" fontId="5" fillId="0" borderId="21" xfId="0" applyFont="1" applyBorder="1" applyAlignment="1" applyProtection="1">
      <alignment horizontal="center" vertical="top" wrapText="1"/>
      <protection locked="0"/>
    </xf>
    <xf numFmtId="0" fontId="5" fillId="3" borderId="25" xfId="0" applyFont="1" applyFill="1" applyBorder="1" applyAlignment="1" applyProtection="1">
      <alignment horizontal="center" vertical="top"/>
      <protection hidden="1"/>
    </xf>
    <xf numFmtId="0" fontId="5" fillId="0" borderId="26" xfId="0" applyFont="1" applyBorder="1" applyAlignment="1" applyProtection="1">
      <alignment horizontal="center"/>
      <protection locked="0"/>
    </xf>
    <xf numFmtId="0" fontId="5" fillId="0" borderId="27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/>
      <protection locked="0"/>
    </xf>
    <xf numFmtId="2" fontId="7" fillId="0" borderId="0" xfId="0" applyNumberFormat="1" applyFont="1" applyBorder="1" applyAlignment="1" applyProtection="1">
      <alignment horizontal="center"/>
      <protection locked="0"/>
    </xf>
    <xf numFmtId="0" fontId="5" fillId="3" borderId="22" xfId="0" applyFont="1" applyFill="1" applyBorder="1" applyAlignment="1" applyProtection="1">
      <alignment horizontal="left" vertical="top" wrapText="1"/>
      <protection hidden="1"/>
    </xf>
    <xf numFmtId="1" fontId="18" fillId="3" borderId="21" xfId="0" applyNumberFormat="1" applyFont="1" applyFill="1" applyBorder="1" applyAlignment="1" applyProtection="1">
      <alignment horizontal="center" vertical="top" wrapText="1"/>
      <protection hidden="1"/>
    </xf>
    <xf numFmtId="2" fontId="5" fillId="4" borderId="21" xfId="0" applyNumberFormat="1" applyFont="1" applyFill="1" applyBorder="1" applyAlignment="1" applyProtection="1">
      <alignment horizontal="center" vertical="top" wrapText="1"/>
      <protection hidden="1"/>
    </xf>
    <xf numFmtId="0" fontId="5" fillId="2" borderId="11" xfId="0" applyFont="1" applyFill="1" applyBorder="1" applyAlignment="1" applyProtection="1">
      <alignment horizontal="center" vertical="top" wrapText="1"/>
      <protection hidden="1"/>
    </xf>
    <xf numFmtId="0" fontId="5" fillId="2" borderId="23" xfId="0" applyFont="1" applyFill="1" applyBorder="1" applyAlignment="1" applyProtection="1">
      <alignment vertical="top" wrapText="1"/>
      <protection hidden="1"/>
    </xf>
    <xf numFmtId="0" fontId="7" fillId="0" borderId="22" xfId="0" applyFont="1" applyBorder="1" applyAlignment="1" applyProtection="1">
      <alignment vertical="top" wrapText="1"/>
      <protection hidden="1"/>
    </xf>
    <xf numFmtId="2" fontId="7" fillId="3" borderId="21" xfId="0" applyNumberFormat="1" applyFont="1" applyFill="1" applyBorder="1" applyAlignment="1" applyProtection="1">
      <alignment horizontal="center" vertical="top" wrapText="1"/>
      <protection hidden="1"/>
    </xf>
    <xf numFmtId="0" fontId="7" fillId="0" borderId="22" xfId="0" applyFont="1" applyBorder="1" applyAlignment="1" applyProtection="1">
      <alignment horizontal="left" vertical="top" wrapText="1"/>
      <protection hidden="1"/>
    </xf>
    <xf numFmtId="0" fontId="17" fillId="2" borderId="23" xfId="0" applyFont="1" applyFill="1" applyBorder="1" applyAlignment="1" applyProtection="1">
      <alignment horizontal="center" vertical="top" wrapText="1"/>
      <protection hidden="1"/>
    </xf>
    <xf numFmtId="0" fontId="7" fillId="0" borderId="11" xfId="0" applyFont="1" applyBorder="1" applyAlignment="1" applyProtection="1">
      <alignment horizontal="left" vertical="top" wrapText="1"/>
      <protection hidden="1"/>
    </xf>
    <xf numFmtId="0" fontId="7" fillId="0" borderId="24" xfId="0" applyFont="1" applyBorder="1" applyAlignment="1" applyProtection="1">
      <alignment vertical="top" wrapText="1"/>
      <protection hidden="1"/>
    </xf>
    <xf numFmtId="0" fontId="20" fillId="0" borderId="22" xfId="0" applyFont="1" applyBorder="1" applyAlignment="1" applyProtection="1">
      <alignment vertical="top" wrapText="1"/>
      <protection hidden="1"/>
    </xf>
    <xf numFmtId="0" fontId="21" fillId="2" borderId="11" xfId="0" applyFont="1" applyFill="1" applyBorder="1" applyAlignment="1" applyProtection="1">
      <alignment horizontal="center" vertical="top" wrapText="1"/>
      <protection hidden="1"/>
    </xf>
    <xf numFmtId="0" fontId="7" fillId="0" borderId="25" xfId="0" applyFont="1" applyBorder="1" applyAlignment="1" applyProtection="1">
      <alignment vertical="top" wrapText="1"/>
      <protection hidden="1"/>
    </xf>
    <xf numFmtId="0" fontId="5" fillId="0" borderId="26" xfId="0" applyNumberFormat="1" applyFont="1" applyBorder="1" applyAlignment="1" applyProtection="1">
      <alignment horizontal="center" vertical="top" wrapText="1"/>
      <protection locked="0"/>
    </xf>
    <xf numFmtId="2" fontId="7" fillId="3" borderId="27" xfId="0" applyNumberFormat="1" applyFont="1" applyFill="1" applyBorder="1" applyAlignment="1" applyProtection="1">
      <alignment horizontal="center" vertical="top" wrapText="1"/>
      <protection hidden="1"/>
    </xf>
    <xf numFmtId="0" fontId="26" fillId="0" borderId="0" xfId="0" applyFont="1"/>
    <xf numFmtId="0" fontId="25" fillId="2" borderId="4" xfId="0" applyFont="1" applyFill="1" applyBorder="1" applyAlignment="1" applyProtection="1">
      <alignment horizontal="center" vertical="center" textRotation="90" wrapText="1"/>
      <protection hidden="1"/>
    </xf>
    <xf numFmtId="1" fontId="25" fillId="2" borderId="4" xfId="0" applyNumberFormat="1" applyFont="1" applyFill="1" applyBorder="1" applyAlignment="1" applyProtection="1">
      <alignment horizontal="center" vertical="center" textRotation="90" wrapText="1"/>
      <protection hidden="1"/>
    </xf>
    <xf numFmtId="1" fontId="25" fillId="2" borderId="21" xfId="0" applyNumberFormat="1" applyFont="1" applyFill="1" applyBorder="1" applyAlignment="1" applyProtection="1">
      <alignment horizontal="center" vertical="center" textRotation="90" wrapText="1"/>
      <protection hidden="1"/>
    </xf>
    <xf numFmtId="0" fontId="25" fillId="3" borderId="22" xfId="0" applyFont="1" applyFill="1" applyBorder="1" applyAlignment="1" applyProtection="1">
      <alignment horizontal="right" vertical="top" wrapText="1"/>
      <protection hidden="1"/>
    </xf>
    <xf numFmtId="0" fontId="25" fillId="3" borderId="4" xfId="0" applyFont="1" applyFill="1" applyBorder="1" applyAlignment="1" applyProtection="1">
      <alignment horizontal="center" vertical="top" wrapText="1"/>
      <protection hidden="1"/>
    </xf>
    <xf numFmtId="1" fontId="25" fillId="3" borderId="4" xfId="0" applyNumberFormat="1" applyFont="1" applyFill="1" applyBorder="1" applyAlignment="1" applyProtection="1">
      <alignment horizontal="center" vertical="top" wrapText="1"/>
      <protection hidden="1"/>
    </xf>
    <xf numFmtId="1" fontId="25" fillId="3" borderId="21" xfId="0" applyNumberFormat="1" applyFont="1" applyFill="1" applyBorder="1" applyAlignment="1" applyProtection="1">
      <alignment horizontal="center" vertical="top" wrapText="1"/>
      <protection hidden="1"/>
    </xf>
    <xf numFmtId="0" fontId="3" fillId="4" borderId="24" xfId="0" applyFont="1" applyFill="1" applyBorder="1" applyAlignment="1" applyProtection="1">
      <alignment horizontal="left" vertical="top" wrapText="1"/>
      <protection hidden="1"/>
    </xf>
    <xf numFmtId="0" fontId="3" fillId="4" borderId="22" xfId="0" applyFont="1" applyFill="1" applyBorder="1" applyAlignment="1" applyProtection="1">
      <alignment horizontal="left" vertical="top" wrapText="1"/>
      <protection hidden="1"/>
    </xf>
    <xf numFmtId="0" fontId="3" fillId="4" borderId="22" xfId="0" applyFont="1" applyFill="1" applyBorder="1" applyAlignment="1" applyProtection="1">
      <alignment horizontal="left" vertical="top" wrapText="1"/>
      <protection locked="0"/>
    </xf>
    <xf numFmtId="0" fontId="3" fillId="4" borderId="25" xfId="0" applyFont="1" applyFill="1" applyBorder="1" applyAlignment="1" applyProtection="1">
      <alignment horizontal="left" vertical="top" wrapText="1"/>
      <protection hidden="1"/>
    </xf>
    <xf numFmtId="0" fontId="25" fillId="3" borderId="26" xfId="0" applyFont="1" applyFill="1" applyBorder="1" applyAlignment="1" applyProtection="1">
      <alignment horizontal="center" vertical="top" wrapText="1"/>
      <protection hidden="1"/>
    </xf>
    <xf numFmtId="0" fontId="3" fillId="0" borderId="4" xfId="0" applyFont="1" applyBorder="1" applyAlignment="1" applyProtection="1">
      <alignment horizontal="left" vertical="top" wrapText="1"/>
      <protection locked="0"/>
    </xf>
    <xf numFmtId="0" fontId="3" fillId="0" borderId="4" xfId="0" applyFont="1" applyFill="1" applyBorder="1" applyAlignment="1" applyProtection="1">
      <alignment horizontal="left" vertical="top" wrapText="1"/>
      <protection locked="0"/>
    </xf>
    <xf numFmtId="0" fontId="3" fillId="0" borderId="0" xfId="0" applyFont="1" applyAlignment="1" applyProtection="1">
      <alignment vertical="top" wrapText="1"/>
      <protection locked="0"/>
    </xf>
    <xf numFmtId="0" fontId="3" fillId="0" borderId="18" xfId="0" applyFont="1" applyBorder="1" applyAlignment="1" applyProtection="1">
      <alignment horizontal="center" vertical="top" wrapText="1"/>
      <protection locked="0"/>
    </xf>
    <xf numFmtId="164" fontId="3" fillId="0" borderId="18" xfId="0" applyNumberFormat="1" applyFont="1" applyBorder="1" applyAlignment="1" applyProtection="1">
      <alignment horizontal="center" vertical="top" wrapText="1"/>
      <protection locked="0"/>
    </xf>
    <xf numFmtId="0" fontId="3" fillId="4" borderId="4" xfId="0" applyFont="1" applyFill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vertical="top" wrapText="1"/>
    </xf>
    <xf numFmtId="0" fontId="4" fillId="0" borderId="4" xfId="0" applyFont="1" applyBorder="1" applyAlignment="1" applyProtection="1">
      <alignment vertical="top" wrapText="1"/>
      <protection locked="0"/>
    </xf>
    <xf numFmtId="0" fontId="28" fillId="0" borderId="4" xfId="0" applyFont="1" applyBorder="1" applyAlignment="1" applyProtection="1">
      <alignment horizontal="left" vertical="top" wrapText="1"/>
      <protection locked="0"/>
    </xf>
    <xf numFmtId="0" fontId="29" fillId="0" borderId="4" xfId="0" applyFont="1" applyBorder="1" applyAlignment="1" applyProtection="1">
      <alignment horizontal="center" vertical="top" wrapText="1"/>
      <protection locked="0"/>
    </xf>
    <xf numFmtId="0" fontId="28" fillId="0" borderId="0" xfId="0" applyFont="1" applyAlignment="1" applyProtection="1">
      <alignment horizontal="justify" vertical="top" wrapText="1"/>
      <protection locked="0"/>
    </xf>
    <xf numFmtId="0" fontId="28" fillId="0" borderId="4" xfId="0" applyFont="1" applyBorder="1" applyAlignment="1" applyProtection="1">
      <alignment horizontal="justify" vertical="top" wrapText="1"/>
      <protection locked="0"/>
    </xf>
    <xf numFmtId="0" fontId="30" fillId="0" borderId="0" xfId="0" applyFont="1" applyAlignment="1" applyProtection="1">
      <alignment horizontal="center" vertical="top"/>
      <protection locked="0"/>
    </xf>
    <xf numFmtId="0" fontId="30" fillId="0" borderId="4" xfId="0" applyFont="1" applyBorder="1" applyAlignment="1" applyProtection="1">
      <alignment horizontal="center" vertical="top"/>
      <protection locked="0"/>
    </xf>
    <xf numFmtId="0" fontId="31" fillId="0" borderId="4" xfId="0" applyFont="1" applyBorder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horizontal="left" vertical="top" wrapText="1"/>
      <protection locked="0"/>
    </xf>
    <xf numFmtId="0" fontId="3" fillId="4" borderId="4" xfId="0" applyFont="1" applyFill="1" applyBorder="1" applyAlignment="1" applyProtection="1">
      <alignment horizontal="center" vertical="top" wrapText="1"/>
      <protection hidden="1"/>
    </xf>
    <xf numFmtId="0" fontId="25" fillId="4" borderId="4" xfId="0" applyFont="1" applyFill="1" applyBorder="1" applyAlignment="1" applyProtection="1">
      <alignment horizontal="center" vertical="top" wrapText="1"/>
      <protection locked="0"/>
    </xf>
    <xf numFmtId="0" fontId="3" fillId="4" borderId="4" xfId="0" applyFont="1" applyFill="1" applyBorder="1" applyAlignment="1" applyProtection="1">
      <alignment horizontal="center" vertical="top" wrapText="1"/>
      <protection locked="0"/>
    </xf>
    <xf numFmtId="0" fontId="32" fillId="0" borderId="0" xfId="0" applyFont="1" applyProtection="1">
      <protection hidden="1"/>
    </xf>
    <xf numFmtId="0" fontId="25" fillId="2" borderId="4" xfId="0" applyFont="1" applyFill="1" applyBorder="1" applyAlignment="1" applyProtection="1">
      <alignment horizontal="center" vertical="top" wrapText="1"/>
      <protection hidden="1"/>
    </xf>
    <xf numFmtId="0" fontId="25" fillId="2" borderId="4" xfId="0" applyFont="1" applyFill="1" applyBorder="1" applyAlignment="1" applyProtection="1">
      <alignment horizontal="center" wrapText="1"/>
      <protection hidden="1"/>
    </xf>
    <xf numFmtId="0" fontId="25" fillId="3" borderId="18" xfId="0" applyFont="1" applyFill="1" applyBorder="1" applyAlignment="1" applyProtection="1">
      <alignment horizontal="left"/>
      <protection hidden="1"/>
    </xf>
    <xf numFmtId="0" fontId="3" fillId="3" borderId="4" xfId="0" applyFont="1" applyFill="1" applyBorder="1" applyAlignment="1" applyProtection="1">
      <alignment horizontal="left" vertical="top" wrapText="1"/>
      <protection hidden="1"/>
    </xf>
    <xf numFmtId="0" fontId="3" fillId="3" borderId="4" xfId="0" applyFont="1" applyFill="1" applyBorder="1" applyAlignment="1" applyProtection="1">
      <alignment horizontal="center" vertical="top" wrapText="1"/>
      <protection hidden="1"/>
    </xf>
    <xf numFmtId="0" fontId="26" fillId="3" borderId="4" xfId="0" applyFont="1" applyFill="1" applyBorder="1" applyAlignment="1" applyProtection="1">
      <alignment horizontal="left" vertical="top" wrapText="1"/>
      <protection hidden="1"/>
    </xf>
    <xf numFmtId="0" fontId="33" fillId="0" borderId="4" xfId="0" applyFont="1" applyBorder="1"/>
    <xf numFmtId="0" fontId="3" fillId="0" borderId="4" xfId="0" applyFont="1" applyBorder="1" applyAlignment="1">
      <alignment vertical="top" wrapText="1"/>
    </xf>
    <xf numFmtId="0" fontId="3" fillId="0" borderId="4" xfId="0" applyFont="1" applyBorder="1" applyAlignment="1">
      <alignment horizontal="center" vertical="top" wrapText="1"/>
    </xf>
    <xf numFmtId="0" fontId="25" fillId="4" borderId="4" xfId="0" applyFont="1" applyFill="1" applyBorder="1" applyAlignment="1" applyProtection="1">
      <alignment horizontal="center" vertical="top" wrapText="1"/>
      <protection hidden="1"/>
    </xf>
    <xf numFmtId="0" fontId="3" fillId="0" borderId="4" xfId="0" applyFont="1" applyBorder="1" applyAlignment="1" applyProtection="1">
      <alignment horizontal="center" vertical="top" wrapText="1"/>
      <protection hidden="1"/>
    </xf>
    <xf numFmtId="0" fontId="26" fillId="0" borderId="4" xfId="0" applyFont="1" applyBorder="1" applyAlignment="1" applyProtection="1">
      <alignment horizontal="left" vertical="top" wrapText="1"/>
      <protection locked="0"/>
    </xf>
    <xf numFmtId="0" fontId="25" fillId="0" borderId="4" xfId="0" applyFont="1" applyBorder="1" applyAlignment="1" applyProtection="1">
      <alignment horizontal="center" vertical="top" wrapText="1"/>
      <protection locked="0"/>
    </xf>
    <xf numFmtId="0" fontId="3" fillId="0" borderId="4" xfId="0" applyFont="1" applyBorder="1" applyAlignment="1" applyProtection="1">
      <alignment horizontal="center" vertical="top" wrapText="1"/>
      <protection locked="0"/>
    </xf>
    <xf numFmtId="0" fontId="25" fillId="0" borderId="4" xfId="0" applyFont="1" applyBorder="1"/>
    <xf numFmtId="0" fontId="3" fillId="0" borderId="20" xfId="0" applyFont="1" applyBorder="1" applyAlignment="1" applyProtection="1">
      <alignment horizontal="center" vertical="top" wrapText="1"/>
      <protection hidden="1"/>
    </xf>
    <xf numFmtId="0" fontId="25" fillId="0" borderId="20" xfId="0" applyFont="1" applyBorder="1" applyAlignment="1" applyProtection="1">
      <alignment horizontal="center" vertical="top" wrapText="1"/>
      <protection locked="0"/>
    </xf>
    <xf numFmtId="0" fontId="3" fillId="0" borderId="20" xfId="0" applyFont="1" applyBorder="1" applyAlignment="1" applyProtection="1">
      <alignment horizontal="center" vertical="top" wrapText="1"/>
      <protection locked="0"/>
    </xf>
    <xf numFmtId="0" fontId="3" fillId="0" borderId="20" xfId="0" applyFont="1" applyBorder="1" applyAlignment="1" applyProtection="1">
      <alignment horizontal="left" vertical="top" wrapText="1"/>
      <protection locked="0"/>
    </xf>
    <xf numFmtId="0" fontId="33" fillId="0" borderId="4" xfId="0" applyFont="1" applyBorder="1" applyProtection="1">
      <protection locked="0"/>
    </xf>
    <xf numFmtId="0" fontId="13" fillId="0" borderId="4" xfId="0" applyFont="1" applyBorder="1"/>
    <xf numFmtId="0" fontId="3" fillId="0" borderId="0" xfId="0" applyFont="1" applyProtection="1">
      <protection locked="0"/>
    </xf>
    <xf numFmtId="0" fontId="34" fillId="0" borderId="35" xfId="0" applyFont="1" applyFill="1" applyBorder="1" applyAlignment="1">
      <alignment horizontal="center" vertical="top" wrapText="1"/>
    </xf>
    <xf numFmtId="17" fontId="3" fillId="0" borderId="4" xfId="0" applyNumberFormat="1" applyFont="1" applyBorder="1" applyAlignment="1" applyProtection="1">
      <alignment horizontal="left" vertical="top" wrapText="1"/>
      <protection locked="0"/>
    </xf>
    <xf numFmtId="0" fontId="35" fillId="0" borderId="4" xfId="1" applyFont="1" applyBorder="1" applyAlignment="1">
      <alignment horizontal="left" vertical="center" wrapText="1"/>
    </xf>
    <xf numFmtId="0" fontId="35" fillId="0" borderId="4" xfId="1" applyFont="1" applyBorder="1" applyAlignment="1" applyProtection="1">
      <alignment horizontal="left" vertical="center" wrapText="1"/>
      <protection locked="0"/>
    </xf>
    <xf numFmtId="0" fontId="36" fillId="0" borderId="0" xfId="1" applyFont="1" applyAlignment="1">
      <alignment horizontal="left" vertical="center"/>
    </xf>
    <xf numFmtId="0" fontId="36" fillId="0" borderId="4" xfId="1" applyFont="1" applyBorder="1" applyAlignment="1">
      <alignment horizontal="left" vertical="justify" wrapText="1"/>
    </xf>
    <xf numFmtId="0" fontId="35" fillId="0" borderId="0" xfId="1" applyFont="1" applyAlignment="1">
      <alignment vertical="center"/>
    </xf>
    <xf numFmtId="0" fontId="35" fillId="0" borderId="4" xfId="0" applyFont="1" applyBorder="1" applyAlignment="1" applyProtection="1">
      <alignment horizontal="left" vertical="top" wrapText="1"/>
      <protection locked="0"/>
    </xf>
    <xf numFmtId="0" fontId="35" fillId="0" borderId="4" xfId="0" applyFont="1" applyBorder="1" applyAlignment="1" applyProtection="1">
      <alignment horizontal="left" vertical="top" wrapText="1"/>
      <protection hidden="1"/>
    </xf>
    <xf numFmtId="0" fontId="35" fillId="0" borderId="4" xfId="0" applyFont="1" applyBorder="1" applyAlignment="1">
      <alignment horizontal="left" vertical="center" wrapText="1"/>
    </xf>
    <xf numFmtId="3" fontId="35" fillId="0" borderId="4" xfId="0" applyNumberFormat="1" applyFont="1" applyBorder="1" applyAlignment="1">
      <alignment horizontal="center" vertical="center" wrapText="1"/>
    </xf>
    <xf numFmtId="0" fontId="37" fillId="0" borderId="4" xfId="0" applyFont="1" applyBorder="1" applyAlignment="1" applyProtection="1">
      <alignment horizontal="center" vertical="top" wrapText="1"/>
      <protection locked="0"/>
    </xf>
    <xf numFmtId="0" fontId="34" fillId="0" borderId="4" xfId="0" applyFont="1" applyBorder="1" applyAlignment="1" applyProtection="1">
      <alignment horizontal="center" vertical="top" wrapText="1"/>
      <protection locked="0"/>
    </xf>
    <xf numFmtId="0" fontId="38" fillId="0" borderId="0" xfId="1" applyFont="1" applyAlignment="1">
      <alignment vertical="top" wrapText="1"/>
    </xf>
    <xf numFmtId="0" fontId="38" fillId="0" borderId="4" xfId="1" applyFont="1" applyBorder="1" applyAlignment="1" applyProtection="1">
      <alignment horizontal="center" vertical="top" wrapText="1"/>
      <protection locked="0"/>
    </xf>
    <xf numFmtId="0" fontId="3" fillId="0" borderId="4" xfId="0" applyFont="1" applyBorder="1" applyAlignment="1" applyProtection="1">
      <alignment horizontal="left" vertical="top" wrapText="1"/>
      <protection hidden="1"/>
    </xf>
    <xf numFmtId="0" fontId="3" fillId="0" borderId="18" xfId="0" applyFont="1" applyBorder="1" applyAlignment="1" applyProtection="1">
      <alignment horizontal="left" vertical="top" wrapText="1"/>
      <protection locked="0"/>
    </xf>
    <xf numFmtId="0" fontId="28" fillId="0" borderId="18" xfId="0" applyFont="1" applyBorder="1" applyAlignment="1" applyProtection="1">
      <alignment horizontal="left" vertical="top" wrapText="1"/>
    </xf>
    <xf numFmtId="0" fontId="28" fillId="0" borderId="4" xfId="0" applyFont="1" applyBorder="1" applyAlignment="1">
      <alignment vertical="top" wrapText="1"/>
    </xf>
    <xf numFmtId="0" fontId="3" fillId="0" borderId="0" xfId="0" applyFont="1" applyAlignment="1">
      <alignment horizontal="center" vertical="center"/>
    </xf>
    <xf numFmtId="0" fontId="7" fillId="0" borderId="4" xfId="0" applyFont="1" applyBorder="1" applyAlignment="1" applyProtection="1">
      <alignment vertical="top" wrapText="1"/>
      <protection hidden="1"/>
    </xf>
    <xf numFmtId="0" fontId="3" fillId="5" borderId="22" xfId="0" applyFont="1" applyFill="1" applyBorder="1" applyAlignment="1" applyProtection="1">
      <alignment horizontal="left" vertical="top" wrapText="1"/>
      <protection hidden="1"/>
    </xf>
    <xf numFmtId="0" fontId="25" fillId="5" borderId="4" xfId="0" applyFont="1" applyFill="1" applyBorder="1" applyAlignment="1" applyProtection="1">
      <alignment horizontal="center" vertical="top" wrapText="1"/>
      <protection hidden="1"/>
    </xf>
    <xf numFmtId="1" fontId="9" fillId="5" borderId="4" xfId="0" applyNumberFormat="1" applyFont="1" applyFill="1" applyBorder="1" applyAlignment="1" applyProtection="1">
      <alignment horizontal="center" vertical="center"/>
      <protection hidden="1"/>
    </xf>
    <xf numFmtId="1" fontId="9" fillId="5" borderId="21" xfId="0" applyNumberFormat="1" applyFont="1" applyFill="1" applyBorder="1" applyAlignment="1" applyProtection="1">
      <alignment horizontal="center" vertical="center"/>
      <protection hidden="1"/>
    </xf>
    <xf numFmtId="0" fontId="37" fillId="4" borderId="4" xfId="0" applyFont="1" applyFill="1" applyBorder="1" applyAlignment="1" applyProtection="1">
      <alignment horizontal="center" vertical="top" wrapText="1"/>
      <protection locked="0"/>
    </xf>
    <xf numFmtId="0" fontId="21" fillId="0" borderId="4" xfId="0" applyFont="1" applyBorder="1" applyAlignment="1" applyProtection="1">
      <alignment horizontal="center" vertical="top" wrapText="1"/>
      <protection locked="0"/>
    </xf>
    <xf numFmtId="0" fontId="41" fillId="6" borderId="4" xfId="0" applyFont="1" applyFill="1" applyBorder="1" applyAlignment="1">
      <alignment vertical="top" wrapText="1"/>
    </xf>
    <xf numFmtId="0" fontId="40" fillId="6" borderId="4" xfId="0" applyFont="1" applyFill="1" applyBorder="1" applyAlignment="1">
      <alignment vertical="top" wrapText="1"/>
    </xf>
    <xf numFmtId="0" fontId="34" fillId="6" borderId="4" xfId="0" applyFont="1" applyFill="1" applyBorder="1" applyAlignment="1">
      <alignment wrapText="1"/>
    </xf>
    <xf numFmtId="0" fontId="39" fillId="6" borderId="4" xfId="0" applyFont="1" applyFill="1" applyBorder="1" applyAlignment="1">
      <alignment wrapText="1"/>
    </xf>
    <xf numFmtId="0" fontId="40" fillId="0" borderId="4" xfId="0" applyFont="1" applyBorder="1" applyAlignment="1">
      <alignment wrapText="1"/>
    </xf>
    <xf numFmtId="0" fontId="42" fillId="7" borderId="4" xfId="0" applyFont="1" applyFill="1" applyBorder="1" applyAlignment="1">
      <alignment wrapText="1"/>
    </xf>
    <xf numFmtId="0" fontId="13" fillId="6" borderId="4" xfId="0" applyFont="1" applyFill="1" applyBorder="1" applyAlignment="1">
      <alignment vertical="top" wrapText="1"/>
    </xf>
    <xf numFmtId="0" fontId="43" fillId="6" borderId="4" xfId="1" applyFont="1" applyFill="1" applyBorder="1" applyAlignment="1" applyProtection="1">
      <alignment vertical="top" wrapText="1"/>
    </xf>
    <xf numFmtId="0" fontId="44" fillId="0" borderId="0" xfId="0" applyFont="1"/>
    <xf numFmtId="0" fontId="44" fillId="0" borderId="0" xfId="0" applyFont="1" applyProtection="1">
      <protection hidden="1"/>
    </xf>
    <xf numFmtId="0" fontId="5" fillId="2" borderId="4" xfId="0" applyFont="1" applyFill="1" applyBorder="1" applyAlignment="1" applyProtection="1">
      <alignment horizontal="center" vertical="top" wrapText="1"/>
      <protection hidden="1"/>
    </xf>
    <xf numFmtId="0" fontId="7" fillId="0" borderId="4" xfId="0" applyFont="1" applyBorder="1" applyAlignment="1" applyProtection="1">
      <alignment horizontal="left" vertical="top" wrapText="1"/>
      <protection hidden="1"/>
    </xf>
    <xf numFmtId="0" fontId="4" fillId="0" borderId="4" xfId="0" applyFont="1" applyBorder="1" applyAlignment="1">
      <alignment vertical="top" wrapText="1"/>
    </xf>
    <xf numFmtId="1" fontId="9" fillId="0" borderId="4" xfId="0" applyNumberFormat="1" applyFont="1" applyFill="1" applyBorder="1" applyAlignment="1" applyProtection="1">
      <alignment horizontal="center" vertical="center"/>
      <protection hidden="1"/>
    </xf>
    <xf numFmtId="1" fontId="9" fillId="0" borderId="21" xfId="0" applyNumberFormat="1" applyFont="1" applyFill="1" applyBorder="1" applyAlignment="1" applyProtection="1">
      <alignment horizontal="center" vertical="center"/>
      <protection hidden="1"/>
    </xf>
    <xf numFmtId="1" fontId="13" fillId="0" borderId="21" xfId="0" applyNumberFormat="1" applyFont="1" applyBorder="1" applyAlignment="1" applyProtection="1">
      <alignment horizontal="center" vertical="center"/>
      <protection hidden="1"/>
    </xf>
    <xf numFmtId="1" fontId="13" fillId="0" borderId="36" xfId="0" applyNumberFormat="1" applyFont="1" applyBorder="1" applyAlignment="1" applyProtection="1">
      <alignment horizontal="center" vertical="center"/>
      <protection hidden="1"/>
    </xf>
    <xf numFmtId="0" fontId="13" fillId="0" borderId="22" xfId="0" applyFont="1" applyBorder="1" applyAlignment="1" applyProtection="1">
      <alignment horizontal="center" vertical="center" wrapText="1"/>
      <protection hidden="1"/>
    </xf>
    <xf numFmtId="0" fontId="13" fillId="0" borderId="24" xfId="0" applyFont="1" applyBorder="1" applyAlignment="1" applyProtection="1">
      <alignment horizontal="center" vertical="center" wrapText="1"/>
      <protection hidden="1"/>
    </xf>
    <xf numFmtId="0" fontId="7" fillId="0" borderId="4" xfId="0" applyFont="1" applyFill="1" applyBorder="1" applyAlignment="1" applyProtection="1">
      <alignment horizontal="left" wrapText="1"/>
      <protection hidden="1"/>
    </xf>
    <xf numFmtId="0" fontId="13" fillId="0" borderId="22" xfId="0" applyFont="1" applyFill="1" applyBorder="1" applyAlignment="1" applyProtection="1">
      <alignment horizontal="center" vertical="center" wrapText="1"/>
      <protection hidden="1"/>
    </xf>
    <xf numFmtId="0" fontId="7" fillId="0" borderId="4" xfId="0" applyFont="1" applyFill="1" applyBorder="1" applyAlignment="1" applyProtection="1">
      <alignment horizontal="left" vertical="top" wrapText="1"/>
      <protection hidden="1"/>
    </xf>
    <xf numFmtId="0" fontId="13" fillId="0" borderId="24" xfId="0" applyFont="1" applyFill="1" applyBorder="1" applyAlignment="1" applyProtection="1">
      <alignment horizontal="center" vertical="center" wrapText="1"/>
      <protection hidden="1"/>
    </xf>
    <xf numFmtId="1" fontId="13" fillId="0" borderId="22" xfId="0" applyNumberFormat="1" applyFont="1" applyBorder="1" applyAlignment="1" applyProtection="1">
      <alignment horizontal="center" vertical="center"/>
      <protection hidden="1"/>
    </xf>
    <xf numFmtId="1" fontId="13" fillId="0" borderId="24" xfId="0" applyNumberFormat="1" applyFont="1" applyBorder="1" applyAlignment="1" applyProtection="1">
      <alignment horizontal="center" vertical="center"/>
      <protection hidden="1"/>
    </xf>
    <xf numFmtId="1" fontId="13" fillId="0" borderId="37" xfId="0" applyNumberFormat="1" applyFont="1" applyBorder="1" applyAlignment="1" applyProtection="1">
      <alignment horizontal="center" vertical="center"/>
      <protection hidden="1"/>
    </xf>
    <xf numFmtId="0" fontId="5" fillId="8" borderId="4" xfId="2" applyFont="1" applyFill="1" applyBorder="1" applyAlignment="1">
      <alignment horizontal="center" vertical="top"/>
    </xf>
    <xf numFmtId="0" fontId="5" fillId="8" borderId="4" xfId="2" applyFont="1" applyFill="1" applyBorder="1" applyAlignment="1">
      <alignment horizontal="center" vertical="top" wrapText="1"/>
    </xf>
    <xf numFmtId="16" fontId="5" fillId="8" borderId="4" xfId="2" applyNumberFormat="1" applyFont="1" applyFill="1" applyBorder="1" applyAlignment="1">
      <alignment horizontal="center" vertical="top" wrapText="1"/>
    </xf>
    <xf numFmtId="0" fontId="7" fillId="8" borderId="4" xfId="2" applyFont="1" applyFill="1" applyBorder="1" applyAlignment="1">
      <alignment vertical="top"/>
    </xf>
    <xf numFmtId="0" fontId="5" fillId="8" borderId="4" xfId="2" applyFont="1" applyFill="1" applyBorder="1" applyAlignment="1">
      <alignment vertical="top"/>
    </xf>
    <xf numFmtId="0" fontId="5" fillId="9" borderId="11" xfId="0" applyFont="1" applyFill="1" applyBorder="1" applyAlignment="1">
      <alignment vertical="top"/>
    </xf>
    <xf numFmtId="0" fontId="5" fillId="9" borderId="22" xfId="0" applyFont="1" applyFill="1" applyBorder="1" applyAlignment="1">
      <alignment horizontal="left" vertical="top" wrapText="1"/>
    </xf>
    <xf numFmtId="0" fontId="5" fillId="9" borderId="4" xfId="0" applyFont="1" applyFill="1" applyBorder="1" applyAlignment="1">
      <alignment horizontal="center" vertical="top"/>
    </xf>
    <xf numFmtId="0" fontId="5" fillId="9" borderId="4" xfId="0" applyFont="1" applyFill="1" applyBorder="1" applyAlignment="1">
      <alignment horizontal="center"/>
    </xf>
    <xf numFmtId="0" fontId="21" fillId="9" borderId="4" xfId="0" applyFont="1" applyFill="1" applyBorder="1" applyAlignment="1">
      <alignment wrapText="1"/>
    </xf>
    <xf numFmtId="0" fontId="5" fillId="9" borderId="18" xfId="0" applyFont="1" applyFill="1" applyBorder="1" applyAlignment="1">
      <alignment horizontal="center"/>
    </xf>
    <xf numFmtId="0" fontId="11" fillId="0" borderId="4" xfId="0" applyFont="1" applyFill="1" applyBorder="1" applyAlignment="1">
      <alignment vertical="center"/>
    </xf>
    <xf numFmtId="0" fontId="7" fillId="0" borderId="19" xfId="0" applyFont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0" xfId="0" applyFont="1" applyBorder="1"/>
    <xf numFmtId="0" fontId="5" fillId="9" borderId="11" xfId="0" applyFont="1" applyFill="1" applyBorder="1" applyAlignment="1">
      <alignment horizontal="center"/>
    </xf>
    <xf numFmtId="0" fontId="21" fillId="9" borderId="4" xfId="0" applyFont="1" applyFill="1" applyBorder="1"/>
    <xf numFmtId="0" fontId="5" fillId="9" borderId="2" xfId="0" applyFont="1" applyFill="1" applyBorder="1" applyAlignment="1">
      <alignment horizontal="center"/>
    </xf>
    <xf numFmtId="0" fontId="20" fillId="0" borderId="4" xfId="0" applyFont="1" applyFill="1" applyBorder="1" applyAlignment="1">
      <alignment vertical="top" wrapText="1"/>
    </xf>
    <xf numFmtId="0" fontId="7" fillId="0" borderId="2" xfId="0" applyFont="1" applyBorder="1" applyAlignment="1">
      <alignment horizontal="center"/>
    </xf>
    <xf numFmtId="0" fontId="20" fillId="0" borderId="42" xfId="0" applyFont="1" applyFill="1" applyBorder="1" applyAlignment="1">
      <alignment vertical="top" wrapText="1"/>
    </xf>
    <xf numFmtId="0" fontId="20" fillId="0" borderId="43" xfId="0" applyFont="1" applyFill="1" applyBorder="1" applyAlignment="1">
      <alignment vertical="top" wrapText="1"/>
    </xf>
    <xf numFmtId="0" fontId="21" fillId="9" borderId="22" xfId="0" applyFont="1" applyFill="1" applyBorder="1"/>
    <xf numFmtId="0" fontId="7" fillId="0" borderId="22" xfId="0" applyFont="1" applyBorder="1"/>
    <xf numFmtId="0" fontId="7" fillId="0" borderId="18" xfId="0" applyFont="1" applyBorder="1" applyAlignment="1">
      <alignment horizontal="center"/>
    </xf>
    <xf numFmtId="0" fontId="7" fillId="0" borderId="22" xfId="0" applyFont="1" applyBorder="1" applyAlignment="1">
      <alignment wrapText="1"/>
    </xf>
    <xf numFmtId="0" fontId="5" fillId="0" borderId="8" xfId="0" applyFont="1" applyBorder="1" applyAlignment="1">
      <alignment horizontal="center"/>
    </xf>
    <xf numFmtId="0" fontId="20" fillId="0" borderId="22" xfId="0" applyFont="1" applyBorder="1"/>
    <xf numFmtId="0" fontId="21" fillId="9" borderId="22" xfId="0" applyFont="1" applyFill="1" applyBorder="1" applyAlignment="1">
      <alignment wrapText="1"/>
    </xf>
    <xf numFmtId="0" fontId="20" fillId="0" borderId="22" xfId="0" applyFont="1" applyBorder="1" applyAlignment="1">
      <alignment wrapText="1"/>
    </xf>
    <xf numFmtId="0" fontId="7" fillId="0" borderId="46" xfId="0" applyFont="1" applyBorder="1"/>
    <xf numFmtId="0" fontId="20" fillId="0" borderId="46" xfId="0" applyFont="1" applyBorder="1"/>
    <xf numFmtId="0" fontId="21" fillId="9" borderId="18" xfId="0" applyFont="1" applyFill="1" applyBorder="1" applyAlignment="1">
      <alignment horizontal="center"/>
    </xf>
    <xf numFmtId="0" fontId="5" fillId="9" borderId="20" xfId="0" applyFont="1" applyFill="1" applyBorder="1" applyAlignment="1">
      <alignment vertical="top" wrapText="1"/>
    </xf>
    <xf numFmtId="0" fontId="5" fillId="9" borderId="19" xfId="0" applyFont="1" applyFill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7" fillId="4" borderId="20" xfId="0" applyFont="1" applyFill="1" applyBorder="1" applyAlignment="1">
      <alignment vertical="top" wrapText="1"/>
    </xf>
    <xf numFmtId="0" fontId="22" fillId="0" borderId="4" xfId="0" applyFont="1" applyBorder="1" applyAlignment="1">
      <alignment horizontal="right"/>
    </xf>
    <xf numFmtId="0" fontId="46" fillId="0" borderId="4" xfId="0" applyFont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24" fillId="0" borderId="4" xfId="0" applyFont="1" applyBorder="1" applyAlignment="1">
      <alignment horizontal="center"/>
    </xf>
    <xf numFmtId="0" fontId="0" fillId="0" borderId="11" xfId="0" applyBorder="1" applyAlignment="1" applyProtection="1">
      <alignment horizontal="center" vertical="top"/>
      <protection locked="0"/>
    </xf>
    <xf numFmtId="0" fontId="0" fillId="0" borderId="2" xfId="0" applyBorder="1" applyAlignment="1" applyProtection="1">
      <alignment horizontal="center" vertical="top"/>
      <protection locked="0"/>
    </xf>
    <xf numFmtId="0" fontId="0" fillId="0" borderId="2" xfId="0" applyBorder="1" applyAlignment="1" applyProtection="1">
      <alignment horizontal="center" vertical="top"/>
      <protection hidden="1"/>
    </xf>
    <xf numFmtId="0" fontId="2" fillId="0" borderId="5" xfId="0" applyFont="1" applyBorder="1" applyAlignment="1" applyProtection="1">
      <alignment horizontal="center" vertical="top"/>
      <protection hidden="1"/>
    </xf>
    <xf numFmtId="0" fontId="2" fillId="0" borderId="6" xfId="0" applyFont="1" applyBorder="1" applyAlignment="1" applyProtection="1">
      <alignment horizontal="center" vertical="top"/>
      <protection hidden="1"/>
    </xf>
    <xf numFmtId="0" fontId="2" fillId="0" borderId="7" xfId="0" applyFont="1" applyBorder="1" applyAlignment="1" applyProtection="1">
      <alignment horizontal="center" vertical="top"/>
      <protection hidden="1"/>
    </xf>
    <xf numFmtId="0" fontId="3" fillId="0" borderId="8" xfId="0" applyFont="1" applyBorder="1" applyAlignment="1" applyProtection="1">
      <alignment horizontal="center" vertical="top"/>
      <protection hidden="1"/>
    </xf>
    <xf numFmtId="0" fontId="3" fillId="0" borderId="0" xfId="0" applyFont="1" applyBorder="1" applyAlignment="1" applyProtection="1">
      <alignment horizontal="center" vertical="top"/>
      <protection hidden="1"/>
    </xf>
    <xf numFmtId="0" fontId="3" fillId="0" borderId="0" xfId="0" applyFont="1" applyBorder="1" applyAlignment="1" applyProtection="1">
      <alignment horizontal="left" vertical="top" wrapText="1"/>
      <protection hidden="1"/>
    </xf>
    <xf numFmtId="0" fontId="3" fillId="0" borderId="9" xfId="0" applyFont="1" applyBorder="1" applyAlignment="1" applyProtection="1">
      <alignment horizontal="left" vertical="top" wrapText="1"/>
      <protection hidden="1"/>
    </xf>
    <xf numFmtId="0" fontId="3" fillId="0" borderId="1" xfId="0" applyFont="1" applyBorder="1" applyAlignment="1" applyProtection="1">
      <alignment horizontal="center" vertical="top"/>
      <protection locked="0"/>
    </xf>
    <xf numFmtId="0" fontId="3" fillId="0" borderId="10" xfId="0" applyFont="1" applyBorder="1" applyAlignment="1" applyProtection="1">
      <alignment horizontal="center" vertical="top"/>
      <protection locked="0"/>
    </xf>
    <xf numFmtId="0" fontId="5" fillId="0" borderId="1" xfId="0" applyFont="1" applyBorder="1" applyAlignment="1" applyProtection="1">
      <alignment horizontal="center" vertical="top"/>
      <protection locked="0"/>
    </xf>
    <xf numFmtId="0" fontId="5" fillId="0" borderId="0" xfId="0" applyFont="1" applyBorder="1" applyAlignment="1" applyProtection="1">
      <alignment horizontal="left" vertical="top"/>
      <protection hidden="1"/>
    </xf>
    <xf numFmtId="0" fontId="7" fillId="0" borderId="8" xfId="0" applyFont="1" applyBorder="1" applyAlignment="1" applyProtection="1">
      <alignment horizontal="center" vertical="top"/>
      <protection hidden="1"/>
    </xf>
    <xf numFmtId="0" fontId="7" fillId="0" borderId="0" xfId="0" applyFont="1" applyBorder="1" applyAlignment="1" applyProtection="1">
      <alignment horizontal="center" vertical="top"/>
      <protection hidden="1"/>
    </xf>
    <xf numFmtId="0" fontId="7" fillId="0" borderId="9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4" fillId="0" borderId="3" xfId="0" applyFont="1" applyBorder="1" applyAlignment="1" applyProtection="1">
      <alignment horizontal="center" vertical="top"/>
      <protection hidden="1"/>
    </xf>
    <xf numFmtId="0" fontId="4" fillId="0" borderId="3" xfId="0" applyFont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 vertical="top"/>
      <protection hidden="1"/>
    </xf>
    <xf numFmtId="0" fontId="5" fillId="0" borderId="8" xfId="0" applyFont="1" applyBorder="1" applyAlignment="1" applyProtection="1">
      <alignment horizontal="center"/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5" fillId="0" borderId="9" xfId="0" applyFont="1" applyBorder="1" applyAlignment="1" applyProtection="1">
      <alignment horizontal="center"/>
      <protection hidden="1"/>
    </xf>
    <xf numFmtId="0" fontId="25" fillId="0" borderId="1" xfId="0" applyFont="1" applyBorder="1" applyAlignment="1" applyProtection="1">
      <alignment horizontal="center"/>
      <protection locked="0"/>
    </xf>
    <xf numFmtId="0" fontId="6" fillId="0" borderId="12" xfId="0" applyFont="1" applyBorder="1" applyAlignment="1" applyProtection="1">
      <alignment horizontal="center"/>
      <protection hidden="1"/>
    </xf>
    <xf numFmtId="0" fontId="6" fillId="0" borderId="3" xfId="0" applyFont="1" applyBorder="1" applyAlignment="1" applyProtection="1">
      <alignment horizontal="center"/>
      <protection hidden="1"/>
    </xf>
    <xf numFmtId="0" fontId="6" fillId="0" borderId="14" xfId="0" applyFont="1" applyBorder="1" applyAlignment="1" applyProtection="1">
      <alignment horizontal="center"/>
      <protection hidden="1"/>
    </xf>
    <xf numFmtId="0" fontId="27" fillId="2" borderId="11" xfId="0" applyFont="1" applyFill="1" applyBorder="1" applyAlignment="1" applyProtection="1">
      <alignment horizontal="center" vertical="top" wrapText="1"/>
      <protection hidden="1"/>
    </xf>
    <xf numFmtId="0" fontId="27" fillId="2" borderId="2" xfId="0" applyFont="1" applyFill="1" applyBorder="1" applyAlignment="1" applyProtection="1">
      <alignment horizontal="center" vertical="top" wrapText="1"/>
      <protection hidden="1"/>
    </xf>
    <xf numFmtId="0" fontId="27" fillId="2" borderId="23" xfId="0" applyFont="1" applyFill="1" applyBorder="1" applyAlignment="1" applyProtection="1">
      <alignment horizontal="center" vertical="top" wrapText="1"/>
      <protection hidden="1"/>
    </xf>
    <xf numFmtId="0" fontId="25" fillId="0" borderId="5" xfId="0" applyFont="1" applyBorder="1" applyAlignment="1" applyProtection="1">
      <alignment horizontal="left" vertical="top" wrapText="1"/>
      <protection hidden="1"/>
    </xf>
    <xf numFmtId="0" fontId="25" fillId="0" borderId="6" xfId="0" applyFont="1" applyBorder="1" applyAlignment="1" applyProtection="1">
      <alignment horizontal="left" vertical="top" wrapText="1"/>
      <protection hidden="1"/>
    </xf>
    <xf numFmtId="0" fontId="25" fillId="0" borderId="7" xfId="0" applyFont="1" applyBorder="1" applyAlignment="1" applyProtection="1">
      <alignment horizontal="left" vertical="top" wrapText="1"/>
      <protection hidden="1"/>
    </xf>
    <xf numFmtId="0" fontId="25" fillId="0" borderId="10" xfId="0" applyFont="1" applyBorder="1" applyAlignment="1" applyProtection="1">
      <alignment horizontal="left" vertical="top" wrapText="1"/>
      <protection hidden="1"/>
    </xf>
    <xf numFmtId="0" fontId="25" fillId="0" borderId="1" xfId="0" applyFont="1" applyBorder="1" applyAlignment="1" applyProtection="1">
      <alignment horizontal="left" vertical="top" wrapText="1"/>
      <protection hidden="1"/>
    </xf>
    <xf numFmtId="0" fontId="25" fillId="0" borderId="13" xfId="0" applyFont="1" applyBorder="1" applyAlignment="1" applyProtection="1">
      <alignment horizontal="left" vertical="top" wrapText="1"/>
      <protection hidden="1"/>
    </xf>
    <xf numFmtId="0" fontId="25" fillId="2" borderId="22" xfId="0" applyFont="1" applyFill="1" applyBorder="1" applyAlignment="1" applyProtection="1">
      <alignment horizontal="center" vertical="top" wrapText="1"/>
      <protection hidden="1"/>
    </xf>
    <xf numFmtId="0" fontId="25" fillId="2" borderId="4" xfId="0" applyFont="1" applyFill="1" applyBorder="1" applyAlignment="1" applyProtection="1">
      <alignment horizontal="center" vertical="top" wrapText="1"/>
      <protection hidden="1"/>
    </xf>
    <xf numFmtId="0" fontId="25" fillId="2" borderId="21" xfId="0" applyFont="1" applyFill="1" applyBorder="1" applyAlignment="1" applyProtection="1">
      <alignment horizontal="center" vertical="top" wrapText="1"/>
      <protection hidden="1"/>
    </xf>
    <xf numFmtId="0" fontId="25" fillId="2" borderId="4" xfId="0" applyFont="1" applyFill="1" applyBorder="1" applyAlignment="1" applyProtection="1">
      <alignment horizontal="center" vertical="center" wrapText="1"/>
      <protection hidden="1"/>
    </xf>
    <xf numFmtId="0" fontId="27" fillId="2" borderId="11" xfId="0" applyFont="1" applyFill="1" applyBorder="1" applyAlignment="1" applyProtection="1">
      <alignment horizontal="center" vertical="top"/>
      <protection hidden="1"/>
    </xf>
    <xf numFmtId="0" fontId="27" fillId="2" borderId="2" xfId="0" applyFont="1" applyFill="1" applyBorder="1" applyAlignment="1" applyProtection="1">
      <alignment horizontal="center" vertical="top"/>
      <protection hidden="1"/>
    </xf>
    <xf numFmtId="0" fontId="27" fillId="2" borderId="23" xfId="0" applyFont="1" applyFill="1" applyBorder="1" applyAlignment="1" applyProtection="1">
      <alignment horizontal="center" vertical="top"/>
      <protection hidden="1"/>
    </xf>
    <xf numFmtId="0" fontId="10" fillId="0" borderId="3" xfId="0" applyFont="1" applyBorder="1" applyAlignment="1" applyProtection="1">
      <alignment horizontal="left"/>
      <protection hidden="1"/>
    </xf>
    <xf numFmtId="0" fontId="5" fillId="0" borderId="1" xfId="0" applyFont="1" applyBorder="1" applyAlignment="1" applyProtection="1">
      <alignment horizontal="left"/>
      <protection hidden="1"/>
    </xf>
    <xf numFmtId="49" fontId="5" fillId="2" borderId="4" xfId="0" applyNumberFormat="1" applyFont="1" applyFill="1" applyBorder="1" applyAlignment="1" applyProtection="1">
      <alignment horizontal="center" vertical="top" wrapText="1"/>
      <protection hidden="1"/>
    </xf>
    <xf numFmtId="0" fontId="5" fillId="2" borderId="4" xfId="0" applyFont="1" applyFill="1" applyBorder="1" applyAlignment="1" applyProtection="1">
      <alignment horizontal="center" vertical="top" wrapText="1"/>
      <protection hidden="1"/>
    </xf>
    <xf numFmtId="0" fontId="5" fillId="0" borderId="0" xfId="0" applyFont="1" applyAlignment="1" applyProtection="1">
      <alignment horizontal="left" vertical="top"/>
      <protection hidden="1"/>
    </xf>
    <xf numFmtId="0" fontId="7" fillId="0" borderId="29" xfId="0" applyFont="1" applyBorder="1" applyAlignment="1" applyProtection="1">
      <alignment horizontal="left" vertical="top" wrapText="1"/>
      <protection hidden="1"/>
    </xf>
    <xf numFmtId="0" fontId="7" fillId="0" borderId="30" xfId="0" applyFont="1" applyBorder="1" applyAlignment="1" applyProtection="1">
      <alignment horizontal="left" vertical="top" wrapText="1"/>
      <protection hidden="1"/>
    </xf>
    <xf numFmtId="0" fontId="7" fillId="0" borderId="20" xfId="0" applyFont="1" applyBorder="1" applyAlignment="1" applyProtection="1">
      <alignment horizontal="left" vertical="top" wrapText="1"/>
      <protection hidden="1"/>
    </xf>
    <xf numFmtId="0" fontId="5" fillId="3" borderId="29" xfId="0" applyFont="1" applyFill="1" applyBorder="1" applyAlignment="1" applyProtection="1">
      <alignment horizontal="center" vertical="center" wrapText="1"/>
      <protection hidden="1"/>
    </xf>
    <xf numFmtId="0" fontId="5" fillId="3" borderId="30" xfId="0" applyFont="1" applyFill="1" applyBorder="1" applyAlignment="1" applyProtection="1">
      <alignment horizontal="center" vertical="center" wrapText="1"/>
      <protection hidden="1"/>
    </xf>
    <xf numFmtId="0" fontId="5" fillId="3" borderId="20" xfId="0" applyFont="1" applyFill="1" applyBorder="1" applyAlignment="1" applyProtection="1">
      <alignment horizontal="center" vertical="center" wrapText="1"/>
      <protection hidden="1"/>
    </xf>
    <xf numFmtId="0" fontId="5" fillId="3" borderId="4" xfId="0" applyFont="1" applyFill="1" applyBorder="1" applyAlignment="1" applyProtection="1">
      <alignment horizontal="center" vertical="center" wrapText="1"/>
      <protection hidden="1"/>
    </xf>
    <xf numFmtId="0" fontId="7" fillId="0" borderId="4" xfId="0" applyFont="1" applyFill="1" applyBorder="1" applyAlignment="1" applyProtection="1">
      <alignment horizontal="left" vertical="top" wrapText="1"/>
      <protection hidden="1"/>
    </xf>
    <xf numFmtId="0" fontId="7" fillId="0" borderId="4" xfId="0" applyFont="1" applyBorder="1" applyAlignment="1" applyProtection="1">
      <alignment horizontal="left" vertical="top" wrapText="1"/>
      <protection hidden="1"/>
    </xf>
    <xf numFmtId="0" fontId="5" fillId="0" borderId="0" xfId="0" applyFont="1" applyAlignment="1" applyProtection="1">
      <alignment horizontal="left" vertical="top" wrapText="1"/>
      <protection hidden="1"/>
    </xf>
    <xf numFmtId="0" fontId="5" fillId="3" borderId="18" xfId="0" applyFont="1" applyFill="1" applyBorder="1" applyAlignment="1" applyProtection="1">
      <alignment horizontal="right" vertical="top"/>
      <protection hidden="1"/>
    </xf>
    <xf numFmtId="0" fontId="5" fillId="3" borderId="19" xfId="0" applyFont="1" applyFill="1" applyBorder="1" applyAlignment="1" applyProtection="1">
      <alignment horizontal="right" vertical="top"/>
      <protection hidden="1"/>
    </xf>
    <xf numFmtId="0" fontId="5" fillId="0" borderId="44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3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9" borderId="29" xfId="0" applyFont="1" applyFill="1" applyBorder="1" applyAlignment="1">
      <alignment horizontal="center"/>
    </xf>
    <xf numFmtId="0" fontId="5" fillId="9" borderId="30" xfId="0" applyFont="1" applyFill="1" applyBorder="1" applyAlignment="1">
      <alignment horizontal="center"/>
    </xf>
    <xf numFmtId="0" fontId="5" fillId="9" borderId="20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8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5" fillId="2" borderId="12" xfId="0" applyFont="1" applyFill="1" applyBorder="1" applyAlignment="1">
      <alignment horizontal="center" vertical="top"/>
    </xf>
    <xf numFmtId="0" fontId="5" fillId="2" borderId="8" xfId="0" applyFont="1" applyFill="1" applyBorder="1" applyAlignment="1">
      <alignment horizontal="center" vertical="top"/>
    </xf>
    <xf numFmtId="0" fontId="5" fillId="2" borderId="10" xfId="0" applyFont="1" applyFill="1" applyBorder="1" applyAlignment="1">
      <alignment horizontal="center" vertical="top"/>
    </xf>
    <xf numFmtId="0" fontId="5" fillId="2" borderId="38" xfId="0" applyFont="1" applyFill="1" applyBorder="1" applyAlignment="1">
      <alignment horizontal="center" vertical="top" wrapText="1"/>
    </xf>
    <xf numFmtId="0" fontId="5" fillId="2" borderId="22" xfId="0" applyFont="1" applyFill="1" applyBorder="1" applyAlignment="1">
      <alignment horizontal="center" vertical="top" wrapText="1"/>
    </xf>
    <xf numFmtId="0" fontId="5" fillId="2" borderId="39" xfId="0" applyFont="1" applyFill="1" applyBorder="1" applyAlignment="1">
      <alignment horizontal="center" vertical="top"/>
    </xf>
    <xf numFmtId="0" fontId="5" fillId="2" borderId="4" xfId="0" applyFont="1" applyFill="1" applyBorder="1" applyAlignment="1">
      <alignment horizontal="center" vertical="top"/>
    </xf>
    <xf numFmtId="0" fontId="10" fillId="2" borderId="40" xfId="2" applyFont="1" applyFill="1" applyBorder="1" applyAlignment="1">
      <alignment horizontal="center" vertical="top"/>
    </xf>
    <xf numFmtId="0" fontId="10" fillId="2" borderId="41" xfId="2" applyFont="1" applyFill="1" applyBorder="1" applyAlignment="1">
      <alignment horizontal="center" vertical="top"/>
    </xf>
    <xf numFmtId="0" fontId="5" fillId="2" borderId="18" xfId="2" applyFont="1" applyFill="1" applyBorder="1" applyAlignment="1">
      <alignment horizontal="center" vertical="top"/>
    </xf>
    <xf numFmtId="0" fontId="5" fillId="2" borderId="2" xfId="2" applyFont="1" applyFill="1" applyBorder="1" applyAlignment="1">
      <alignment horizontal="center" vertical="top"/>
    </xf>
    <xf numFmtId="0" fontId="5" fillId="0" borderId="1" xfId="0" applyFont="1" applyBorder="1" applyAlignment="1" applyProtection="1">
      <alignment horizontal="left" vertical="top"/>
      <protection hidden="1"/>
    </xf>
    <xf numFmtId="0" fontId="25" fillId="0" borderId="0" xfId="0" applyFont="1" applyAlignment="1" applyProtection="1">
      <alignment horizontal="left" vertical="top"/>
      <protection hidden="1"/>
    </xf>
    <xf numFmtId="0" fontId="5" fillId="0" borderId="1" xfId="0" applyFont="1" applyBorder="1" applyAlignment="1" applyProtection="1">
      <alignment horizontal="left" wrapText="1"/>
      <protection hidden="1"/>
    </xf>
    <xf numFmtId="0" fontId="5" fillId="0" borderId="5" xfId="0" applyFont="1" applyBorder="1" applyAlignment="1" applyProtection="1">
      <alignment horizontal="left" vertical="top"/>
      <protection hidden="1"/>
    </xf>
    <xf numFmtId="0" fontId="5" fillId="0" borderId="6" xfId="0" applyFont="1" applyBorder="1" applyAlignment="1" applyProtection="1">
      <alignment horizontal="left" vertical="top"/>
      <protection hidden="1"/>
    </xf>
    <xf numFmtId="0" fontId="5" fillId="0" borderId="7" xfId="0" applyFont="1" applyBorder="1" applyAlignment="1" applyProtection="1">
      <alignment horizontal="left" vertical="top"/>
      <protection hidden="1"/>
    </xf>
    <xf numFmtId="0" fontId="5" fillId="0" borderId="8" xfId="0" applyFont="1" applyBorder="1" applyAlignment="1" applyProtection="1">
      <alignment horizontal="left"/>
      <protection hidden="1"/>
    </xf>
    <xf numFmtId="0" fontId="5" fillId="0" borderId="0" xfId="0" applyFont="1" applyBorder="1" applyAlignment="1" applyProtection="1">
      <alignment horizontal="left"/>
      <protection hidden="1"/>
    </xf>
    <xf numFmtId="0" fontId="5" fillId="0" borderId="9" xfId="0" applyFont="1" applyBorder="1" applyAlignment="1" applyProtection="1">
      <alignment horizontal="left"/>
      <protection hidden="1"/>
    </xf>
    <xf numFmtId="0" fontId="5" fillId="2" borderId="22" xfId="0" applyFont="1" applyFill="1" applyBorder="1" applyAlignment="1" applyProtection="1">
      <alignment horizontal="center" vertical="top" wrapText="1"/>
      <protection hidden="1"/>
    </xf>
    <xf numFmtId="0" fontId="5" fillId="2" borderId="4" xfId="0" applyFont="1" applyFill="1" applyBorder="1" applyAlignment="1" applyProtection="1">
      <alignment horizontal="center" wrapText="1"/>
      <protection hidden="1"/>
    </xf>
    <xf numFmtId="0" fontId="5" fillId="2" borderId="21" xfId="0" applyFont="1" applyFill="1" applyBorder="1" applyAlignment="1" applyProtection="1">
      <alignment horizontal="center" wrapText="1"/>
      <protection hidden="1"/>
    </xf>
    <xf numFmtId="0" fontId="5" fillId="2" borderId="29" xfId="0" applyFont="1" applyFill="1" applyBorder="1" applyAlignment="1" applyProtection="1">
      <alignment horizontal="center" vertical="top" wrapText="1"/>
      <protection hidden="1"/>
    </xf>
    <xf numFmtId="0" fontId="5" fillId="2" borderId="20" xfId="0" applyFont="1" applyFill="1" applyBorder="1" applyAlignment="1" applyProtection="1">
      <alignment horizontal="center" vertical="top" wrapText="1"/>
      <protection hidden="1"/>
    </xf>
    <xf numFmtId="0" fontId="5" fillId="2" borderId="22" xfId="0" applyFont="1" applyFill="1" applyBorder="1" applyAlignment="1" applyProtection="1">
      <alignment horizontal="center" wrapText="1"/>
      <protection hidden="1"/>
    </xf>
    <xf numFmtId="0" fontId="5" fillId="2" borderId="22" xfId="0" applyFont="1" applyFill="1" applyBorder="1" applyAlignment="1" applyProtection="1">
      <alignment horizontal="center" vertical="top"/>
      <protection hidden="1"/>
    </xf>
    <xf numFmtId="0" fontId="5" fillId="2" borderId="4" xfId="0" applyFont="1" applyFill="1" applyBorder="1" applyAlignment="1" applyProtection="1">
      <alignment horizontal="center" vertical="top"/>
      <protection hidden="1"/>
    </xf>
    <xf numFmtId="0" fontId="5" fillId="2" borderId="21" xfId="0" applyFont="1" applyFill="1" applyBorder="1" applyAlignment="1" applyProtection="1">
      <alignment horizontal="center" vertical="top"/>
      <protection hidden="1"/>
    </xf>
    <xf numFmtId="0" fontId="5" fillId="2" borderId="21" xfId="0" applyFont="1" applyFill="1" applyBorder="1" applyAlignment="1" applyProtection="1">
      <alignment horizontal="center" vertical="top" wrapText="1"/>
      <protection hidden="1"/>
    </xf>
    <xf numFmtId="0" fontId="17" fillId="2" borderId="11" xfId="0" applyFont="1" applyFill="1" applyBorder="1" applyAlignment="1" applyProtection="1">
      <alignment horizontal="center"/>
      <protection hidden="1"/>
    </xf>
    <xf numFmtId="0" fontId="17" fillId="2" borderId="2" xfId="0" applyFont="1" applyFill="1" applyBorder="1" applyAlignment="1" applyProtection="1">
      <alignment horizontal="center"/>
      <protection hidden="1"/>
    </xf>
    <xf numFmtId="0" fontId="5" fillId="2" borderId="2" xfId="0" applyFont="1" applyFill="1" applyBorder="1" applyAlignment="1" applyProtection="1">
      <alignment horizontal="center" wrapText="1"/>
      <protection hidden="1"/>
    </xf>
    <xf numFmtId="0" fontId="5" fillId="2" borderId="23" xfId="0" applyFont="1" applyFill="1" applyBorder="1" applyAlignment="1" applyProtection="1">
      <alignment horizontal="center" wrapText="1"/>
      <protection hidden="1"/>
    </xf>
    <xf numFmtId="0" fontId="5" fillId="0" borderId="5" xfId="0" applyFont="1" applyBorder="1" applyAlignment="1" applyProtection="1">
      <alignment horizontal="left"/>
      <protection hidden="1"/>
    </xf>
    <xf numFmtId="0" fontId="5" fillId="0" borderId="6" xfId="0" applyFont="1" applyBorder="1" applyAlignment="1" applyProtection="1">
      <alignment horizontal="left"/>
      <protection hidden="1"/>
    </xf>
    <xf numFmtId="0" fontId="5" fillId="0" borderId="7" xfId="0" applyFont="1" applyBorder="1" applyAlignment="1" applyProtection="1">
      <alignment horizontal="left"/>
      <protection hidden="1"/>
    </xf>
    <xf numFmtId="0" fontId="5" fillId="2" borderId="4" xfId="0" applyFont="1" applyFill="1" applyBorder="1" applyAlignment="1" applyProtection="1">
      <alignment horizontal="center" vertical="center" wrapText="1"/>
      <protection hidden="1"/>
    </xf>
  </cellXfs>
  <cellStyles count="3">
    <cellStyle name="Гиперссылка" xfId="1" builtinId="8"/>
    <cellStyle name="Обычный" xfId="0" builtinId="0"/>
    <cellStyle name="Обычный 2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hyperlink" Target="https://twitter.com/psyraduga" TargetMode="External"/><Relationship Id="rId2" Type="http://schemas.openxmlformats.org/officeDocument/2006/relationships/hyperlink" Target="https://vk.com/psy_raduga" TargetMode="External"/><Relationship Id="rId1" Type="http://schemas.openxmlformats.org/officeDocument/2006/relationships/hyperlink" Target="http://psy-raduga.ru/" TargetMode="External"/><Relationship Id="rId6" Type="http://schemas.openxmlformats.org/officeDocument/2006/relationships/printerSettings" Target="../printerSettings/printerSettings13.bin"/><Relationship Id="rId5" Type="http://schemas.openxmlformats.org/officeDocument/2006/relationships/hyperlink" Target="https://www.instagram.com/psy_raduga/" TargetMode="External"/><Relationship Id="rId4" Type="http://schemas.openxmlformats.org/officeDocument/2006/relationships/hyperlink" Target="https://www.facebook.com/psy.raduga" TargetMode="Externa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hyperlink" Target="https://bumerang.nsk.ru/publications/main/raduzhnye-emotsii/" TargetMode="External"/><Relationship Id="rId2" Type="http://schemas.openxmlformats.org/officeDocument/2006/relationships/hyperlink" Target="https://bumerang.nsk.ru/publications/main/roditelyam-o-detyakh/" TargetMode="External"/><Relationship Id="rId1" Type="http://schemas.openxmlformats.org/officeDocument/2006/relationships/hyperlink" Target="https://bumerang.nsk.ru/publications/main/raduga-detstva/" TargetMode="External"/><Relationship Id="rId6" Type="http://schemas.openxmlformats.org/officeDocument/2006/relationships/printerSettings" Target="../printerSettings/printerSettings14.bin"/><Relationship Id="rId5" Type="http://schemas.openxmlformats.org/officeDocument/2006/relationships/hyperlink" Target="https://bumerang.nsk.ru/publications/main/poymi-sebya/" TargetMode="External"/><Relationship Id="rId4" Type="http://schemas.openxmlformats.org/officeDocument/2006/relationships/hyperlink" Target="https://rberega.info/archives/70385" TargetMode="Externa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view="pageBreakPreview" zoomScaleNormal="100" zoomScaleSheetLayoutView="100" workbookViewId="0">
      <selection activeCell="A23" sqref="A23:N23"/>
    </sheetView>
  </sheetViews>
  <sheetFormatPr defaultRowHeight="15" x14ac:dyDescent="0.25"/>
  <sheetData>
    <row r="1" spans="1:14" ht="20.25" x14ac:dyDescent="0.25">
      <c r="A1" s="291" t="s">
        <v>0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3"/>
    </row>
    <row r="2" spans="1:14" x14ac:dyDescent="0.2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6"/>
    </row>
    <row r="3" spans="1:14" ht="15.75" x14ac:dyDescent="0.25">
      <c r="A3" s="294" t="s">
        <v>1</v>
      </c>
      <c r="B3" s="295"/>
      <c r="C3" s="295"/>
      <c r="D3" s="295"/>
      <c r="E3" s="295"/>
      <c r="F3" s="5"/>
      <c r="G3" s="5"/>
      <c r="H3" s="5"/>
      <c r="I3" s="5"/>
      <c r="J3" s="5"/>
      <c r="K3" s="5"/>
      <c r="L3" s="296"/>
      <c r="M3" s="296"/>
      <c r="N3" s="297"/>
    </row>
    <row r="4" spans="1:14" ht="15.75" x14ac:dyDescent="0.25">
      <c r="A4" s="7" t="s">
        <v>2</v>
      </c>
      <c r="B4" s="298" t="s">
        <v>315</v>
      </c>
      <c r="C4" s="298"/>
      <c r="D4" s="298"/>
      <c r="E4" s="298"/>
      <c r="F4" s="5"/>
      <c r="G4" s="5"/>
      <c r="H4" s="5"/>
      <c r="I4" s="5"/>
      <c r="J4" s="5"/>
      <c r="K4" s="5"/>
      <c r="L4" s="5"/>
      <c r="M4" s="5"/>
      <c r="N4" s="6"/>
    </row>
    <row r="5" spans="1:14" ht="15.75" x14ac:dyDescent="0.25">
      <c r="A5" s="299"/>
      <c r="B5" s="298"/>
      <c r="C5" s="298"/>
      <c r="D5" s="298"/>
      <c r="E5" s="298"/>
      <c r="F5" s="5"/>
      <c r="G5" s="5"/>
      <c r="H5" s="5"/>
      <c r="I5" s="5"/>
      <c r="J5" s="5"/>
      <c r="K5" s="5"/>
      <c r="L5" s="5"/>
      <c r="M5" s="5"/>
      <c r="N5" s="6"/>
    </row>
    <row r="6" spans="1:14" x14ac:dyDescent="0.25">
      <c r="A6" s="288"/>
      <c r="B6" s="289"/>
      <c r="C6" s="5"/>
      <c r="D6" s="290"/>
      <c r="E6" s="290"/>
      <c r="F6" s="5"/>
      <c r="G6" s="5"/>
      <c r="H6" s="5"/>
      <c r="I6" s="5"/>
      <c r="J6" s="5"/>
      <c r="K6" s="5"/>
      <c r="L6" s="5"/>
      <c r="M6" s="5"/>
      <c r="N6" s="6"/>
    </row>
    <row r="7" spans="1:14" x14ac:dyDescent="0.25">
      <c r="A7" s="305" t="s">
        <v>3</v>
      </c>
      <c r="B7" s="306"/>
      <c r="C7" s="5"/>
      <c r="D7" s="307" t="s">
        <v>4</v>
      </c>
      <c r="E7" s="307"/>
      <c r="F7" s="5"/>
      <c r="G7" s="5"/>
      <c r="H7" s="5"/>
      <c r="I7" s="5"/>
      <c r="J7" s="5"/>
      <c r="K7" s="5"/>
      <c r="L7" s="5"/>
      <c r="M7" s="5"/>
      <c r="N7" s="6"/>
    </row>
    <row r="8" spans="1:14" x14ac:dyDescent="0.25">
      <c r="A8" s="8"/>
      <c r="B8" s="308" t="s">
        <v>5</v>
      </c>
      <c r="C8" s="308"/>
      <c r="D8" s="308"/>
      <c r="E8" s="2"/>
      <c r="F8" s="5"/>
      <c r="G8" s="5"/>
      <c r="H8" s="5"/>
      <c r="I8" s="5"/>
      <c r="J8" s="5"/>
      <c r="K8" s="5"/>
      <c r="L8" s="5"/>
      <c r="M8" s="5"/>
      <c r="N8" s="6"/>
    </row>
    <row r="9" spans="1:14" x14ac:dyDescent="0.25">
      <c r="A9" s="4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6"/>
    </row>
    <row r="10" spans="1:14" ht="18.75" x14ac:dyDescent="0.3">
      <c r="A10" s="309" t="s">
        <v>6</v>
      </c>
      <c r="B10" s="310"/>
      <c r="C10" s="310"/>
      <c r="D10" s="310"/>
      <c r="E10" s="310"/>
      <c r="F10" s="310"/>
      <c r="G10" s="310"/>
      <c r="H10" s="310"/>
      <c r="I10" s="310"/>
      <c r="J10" s="310"/>
      <c r="K10" s="310"/>
      <c r="L10" s="310"/>
      <c r="M10" s="310"/>
      <c r="N10" s="311"/>
    </row>
    <row r="11" spans="1:14" ht="15.75" x14ac:dyDescent="0.25">
      <c r="A11" s="312" t="s">
        <v>313</v>
      </c>
      <c r="B11" s="312"/>
      <c r="C11" s="312"/>
      <c r="D11" s="312"/>
      <c r="E11" s="312"/>
      <c r="F11" s="312"/>
      <c r="G11" s="312"/>
      <c r="H11" s="312"/>
      <c r="I11" s="312"/>
      <c r="J11" s="312"/>
      <c r="K11" s="312"/>
      <c r="L11" s="312"/>
      <c r="M11" s="312"/>
      <c r="N11" s="312"/>
    </row>
    <row r="12" spans="1:14" x14ac:dyDescent="0.25">
      <c r="A12" s="313" t="s">
        <v>7</v>
      </c>
      <c r="B12" s="314"/>
      <c r="C12" s="314"/>
      <c r="D12" s="314"/>
      <c r="E12" s="314"/>
      <c r="F12" s="314"/>
      <c r="G12" s="314"/>
      <c r="H12" s="314"/>
      <c r="I12" s="314"/>
      <c r="J12" s="314"/>
      <c r="K12" s="314"/>
      <c r="L12" s="314"/>
      <c r="M12" s="314"/>
      <c r="N12" s="315"/>
    </row>
    <row r="13" spans="1:14" ht="18.75" x14ac:dyDescent="0.3">
      <c r="A13" s="4"/>
      <c r="B13" s="5"/>
      <c r="C13" s="5"/>
      <c r="D13" s="5"/>
      <c r="E13" s="9" t="s">
        <v>8</v>
      </c>
      <c r="F13" s="300">
        <v>2021</v>
      </c>
      <c r="G13" s="300"/>
      <c r="H13" s="301" t="s">
        <v>9</v>
      </c>
      <c r="I13" s="301"/>
      <c r="J13" s="301"/>
      <c r="K13" s="5"/>
      <c r="L13" s="5"/>
      <c r="M13" s="5"/>
      <c r="N13" s="6"/>
    </row>
    <row r="14" spans="1:14" x14ac:dyDescent="0.25">
      <c r="A14" s="4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6"/>
    </row>
    <row r="15" spans="1:14" x14ac:dyDescent="0.25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6"/>
    </row>
    <row r="16" spans="1:14" x14ac:dyDescent="0.25">
      <c r="A16" s="4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6"/>
    </row>
    <row r="17" spans="1:14" x14ac:dyDescent="0.25">
      <c r="A17" s="4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6"/>
    </row>
    <row r="18" spans="1:14" x14ac:dyDescent="0.25">
      <c r="A18" s="4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6"/>
    </row>
    <row r="19" spans="1:14" x14ac:dyDescent="0.25">
      <c r="A19" s="4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6"/>
    </row>
    <row r="20" spans="1:14" x14ac:dyDescent="0.25">
      <c r="A20" s="4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6"/>
    </row>
    <row r="21" spans="1:14" x14ac:dyDescent="0.25">
      <c r="A21" s="4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6"/>
    </row>
    <row r="22" spans="1:14" x14ac:dyDescent="0.25">
      <c r="A22" s="4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6"/>
    </row>
    <row r="23" spans="1:14" ht="18.75" x14ac:dyDescent="0.25">
      <c r="A23" s="302" t="s">
        <v>10</v>
      </c>
      <c r="B23" s="303"/>
      <c r="C23" s="303"/>
      <c r="D23" s="303"/>
      <c r="E23" s="303"/>
      <c r="F23" s="303"/>
      <c r="G23" s="303"/>
      <c r="H23" s="303"/>
      <c r="I23" s="303"/>
      <c r="J23" s="303"/>
      <c r="K23" s="303"/>
      <c r="L23" s="303"/>
      <c r="M23" s="303"/>
      <c r="N23" s="304"/>
    </row>
    <row r="24" spans="1:14" x14ac:dyDescent="0.25">
      <c r="A24" s="10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2"/>
    </row>
    <row r="25" spans="1:14" x14ac:dyDescent="0.25">
      <c r="A25" s="10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2"/>
    </row>
    <row r="26" spans="1:14" x14ac:dyDescent="0.25">
      <c r="A26" s="10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2"/>
    </row>
    <row r="27" spans="1:14" x14ac:dyDescent="0.25">
      <c r="A27" s="10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2"/>
    </row>
    <row r="28" spans="1:14" ht="15.75" thickBot="1" x14ac:dyDescent="0.3">
      <c r="A28" s="13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5"/>
    </row>
  </sheetData>
  <mergeCells count="16">
    <mergeCell ref="F13:G13"/>
    <mergeCell ref="H13:J13"/>
    <mergeCell ref="A23:N23"/>
    <mergeCell ref="A7:B7"/>
    <mergeCell ref="D7:E7"/>
    <mergeCell ref="B8:D8"/>
    <mergeCell ref="A10:N10"/>
    <mergeCell ref="A11:N11"/>
    <mergeCell ref="A12:N12"/>
    <mergeCell ref="A6:B6"/>
    <mergeCell ref="D6:E6"/>
    <mergeCell ref="A1:N1"/>
    <mergeCell ref="A3:E3"/>
    <mergeCell ref="L3:N3"/>
    <mergeCell ref="B4:E4"/>
    <mergeCell ref="A5:E5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"/>
  <sheetViews>
    <sheetView view="pageBreakPreview" zoomScaleNormal="100" zoomScaleSheetLayoutView="100" workbookViewId="0">
      <selection activeCell="E19" sqref="E19"/>
    </sheetView>
  </sheetViews>
  <sheetFormatPr defaultRowHeight="15" x14ac:dyDescent="0.25"/>
  <cols>
    <col min="2" max="2" width="27.5703125" customWidth="1"/>
    <col min="3" max="3" width="27.28515625" customWidth="1"/>
    <col min="4" max="5" width="27.7109375" customWidth="1"/>
  </cols>
  <sheetData>
    <row r="1" spans="1:5" ht="38.25" customHeight="1" x14ac:dyDescent="0.25">
      <c r="A1" s="346" t="s">
        <v>125</v>
      </c>
      <c r="B1" s="346"/>
      <c r="C1" s="346"/>
      <c r="D1" s="346"/>
      <c r="E1" s="346"/>
    </row>
    <row r="2" spans="1:5" ht="116.25" customHeight="1" x14ac:dyDescent="0.25">
      <c r="A2" s="27" t="s">
        <v>56</v>
      </c>
      <c r="B2" s="27" t="s">
        <v>126</v>
      </c>
      <c r="C2" s="52" t="s">
        <v>127</v>
      </c>
      <c r="D2" s="27" t="s">
        <v>119</v>
      </c>
      <c r="E2" s="27" t="s">
        <v>128</v>
      </c>
    </row>
    <row r="3" spans="1:5" ht="18.75" x14ac:dyDescent="0.25">
      <c r="A3" s="33">
        <v>1</v>
      </c>
      <c r="B3" s="39"/>
      <c r="C3" s="48"/>
      <c r="D3" s="33"/>
      <c r="E3" s="33"/>
    </row>
    <row r="4" spans="1:5" ht="18.75" x14ac:dyDescent="0.25">
      <c r="A4" s="33">
        <v>2</v>
      </c>
      <c r="B4" s="54"/>
      <c r="C4" s="47"/>
      <c r="D4" s="33"/>
      <c r="E4" s="33"/>
    </row>
    <row r="5" spans="1:5" ht="18.75" x14ac:dyDescent="0.25">
      <c r="A5" s="33">
        <v>3</v>
      </c>
      <c r="B5" s="30"/>
      <c r="C5" s="30"/>
      <c r="D5" s="33"/>
      <c r="E5" s="33"/>
    </row>
    <row r="6" spans="1:5" ht="18.75" x14ac:dyDescent="0.25">
      <c r="A6" s="33">
        <v>4</v>
      </c>
      <c r="B6" s="30"/>
      <c r="C6" s="30"/>
      <c r="D6" s="33"/>
      <c r="E6" s="33"/>
    </row>
    <row r="7" spans="1:5" ht="18.75" x14ac:dyDescent="0.25">
      <c r="A7" s="33">
        <v>5</v>
      </c>
      <c r="B7" s="30"/>
      <c r="C7" s="30"/>
      <c r="D7" s="33"/>
      <c r="E7" s="33"/>
    </row>
    <row r="8" spans="1:5" ht="18.75" x14ac:dyDescent="0.25">
      <c r="A8" s="33">
        <v>6</v>
      </c>
      <c r="B8" s="30"/>
      <c r="C8" s="30"/>
      <c r="D8" s="33"/>
      <c r="E8" s="33"/>
    </row>
    <row r="9" spans="1:5" ht="18.75" x14ac:dyDescent="0.25">
      <c r="A9" s="33">
        <v>7</v>
      </c>
      <c r="B9" s="30"/>
      <c r="C9" s="30"/>
      <c r="D9" s="33"/>
      <c r="E9" s="33"/>
    </row>
    <row r="10" spans="1:5" ht="18.75" x14ac:dyDescent="0.25">
      <c r="A10" s="33">
        <v>8</v>
      </c>
      <c r="B10" s="30"/>
      <c r="C10" s="30"/>
      <c r="D10" s="33"/>
      <c r="E10" s="33"/>
    </row>
    <row r="11" spans="1:5" ht="18.75" x14ac:dyDescent="0.25">
      <c r="A11" s="33">
        <v>9</v>
      </c>
      <c r="B11" s="30"/>
      <c r="C11" s="30"/>
      <c r="D11" s="33"/>
      <c r="E11" s="33"/>
    </row>
    <row r="12" spans="1:5" ht="18.75" x14ac:dyDescent="0.25">
      <c r="A12" s="33">
        <v>10</v>
      </c>
      <c r="B12" s="30"/>
      <c r="C12" s="30"/>
      <c r="D12" s="33"/>
      <c r="E12" s="33"/>
    </row>
    <row r="13" spans="1:5" ht="18.75" x14ac:dyDescent="0.25">
      <c r="A13" s="33">
        <v>11</v>
      </c>
      <c r="B13" s="30"/>
      <c r="C13" s="30"/>
      <c r="D13" s="33"/>
      <c r="E13" s="33"/>
    </row>
    <row r="14" spans="1:5" ht="18.75" x14ac:dyDescent="0.25">
      <c r="A14" s="33">
        <v>12</v>
      </c>
      <c r="B14" s="30"/>
      <c r="C14" s="30"/>
      <c r="D14" s="33"/>
      <c r="E14" s="33"/>
    </row>
    <row r="15" spans="1:5" ht="18.75" x14ac:dyDescent="0.25">
      <c r="A15" s="33">
        <v>13</v>
      </c>
      <c r="B15" s="30"/>
      <c r="C15" s="30"/>
      <c r="D15" s="33"/>
      <c r="E15" s="33"/>
    </row>
    <row r="16" spans="1:5" ht="18.75" x14ac:dyDescent="0.25">
      <c r="A16" s="33">
        <v>14</v>
      </c>
      <c r="B16" s="30"/>
      <c r="C16" s="30"/>
      <c r="D16" s="33"/>
      <c r="E16" s="33"/>
    </row>
    <row r="17" spans="1:5" ht="18.75" x14ac:dyDescent="0.25">
      <c r="A17" s="33">
        <v>15</v>
      </c>
      <c r="B17" s="30"/>
      <c r="C17" s="30"/>
      <c r="D17" s="33"/>
      <c r="E17" s="33"/>
    </row>
    <row r="18" spans="1:5" ht="18.75" x14ac:dyDescent="0.25">
      <c r="A18" s="33">
        <v>16</v>
      </c>
      <c r="B18" s="30"/>
      <c r="C18" s="30"/>
      <c r="D18" s="33"/>
      <c r="E18" s="33"/>
    </row>
    <row r="19" spans="1:5" ht="18.75" x14ac:dyDescent="0.25">
      <c r="A19" s="33">
        <v>17</v>
      </c>
      <c r="B19" s="30"/>
      <c r="C19" s="30"/>
      <c r="D19" s="33"/>
      <c r="E19" s="33"/>
    </row>
    <row r="20" spans="1:5" ht="18.75" x14ac:dyDescent="0.25">
      <c r="A20" s="33">
        <v>18</v>
      </c>
      <c r="B20" s="30"/>
      <c r="C20" s="30"/>
      <c r="D20" s="33"/>
      <c r="E20" s="33"/>
    </row>
    <row r="21" spans="1:5" ht="18.75" x14ac:dyDescent="0.25">
      <c r="A21" s="33">
        <v>19</v>
      </c>
      <c r="B21" s="30"/>
      <c r="C21" s="30"/>
      <c r="D21" s="33"/>
      <c r="E21" s="33"/>
    </row>
    <row r="22" spans="1:5" ht="18.75" x14ac:dyDescent="0.25">
      <c r="A22" s="33">
        <v>20</v>
      </c>
      <c r="B22" s="30"/>
      <c r="C22" s="30"/>
      <c r="D22" s="33"/>
      <c r="E22" s="33"/>
    </row>
    <row r="23" spans="1:5" ht="18.75" x14ac:dyDescent="0.25">
      <c r="A23" s="33">
        <v>21</v>
      </c>
      <c r="B23" s="30"/>
      <c r="C23" s="30"/>
      <c r="D23" s="33"/>
      <c r="E23" s="33"/>
    </row>
    <row r="24" spans="1:5" ht="18.75" x14ac:dyDescent="0.25">
      <c r="A24" s="33">
        <v>22</v>
      </c>
      <c r="B24" s="30"/>
      <c r="C24" s="30"/>
      <c r="D24" s="33"/>
      <c r="E24" s="33"/>
    </row>
    <row r="25" spans="1:5" ht="18.75" x14ac:dyDescent="0.25">
      <c r="A25" s="33">
        <v>23</v>
      </c>
      <c r="B25" s="30"/>
      <c r="C25" s="30"/>
      <c r="D25" s="33"/>
      <c r="E25" s="33"/>
    </row>
    <row r="26" spans="1:5" ht="18.75" x14ac:dyDescent="0.25">
      <c r="A26" s="33">
        <v>24</v>
      </c>
      <c r="B26" s="30"/>
      <c r="C26" s="30"/>
      <c r="D26" s="33"/>
      <c r="E26" s="33"/>
    </row>
    <row r="27" spans="1:5" ht="18.75" x14ac:dyDescent="0.25">
      <c r="A27" s="33">
        <v>25</v>
      </c>
      <c r="B27" s="30"/>
      <c r="C27" s="30"/>
      <c r="D27" s="33"/>
      <c r="E27" s="33"/>
    </row>
    <row r="28" spans="1:5" ht="18.75" x14ac:dyDescent="0.25">
      <c r="A28" s="33">
        <v>26</v>
      </c>
      <c r="B28" s="30"/>
      <c r="C28" s="30"/>
      <c r="D28" s="33"/>
      <c r="E28" s="33"/>
    </row>
    <row r="29" spans="1:5" ht="18.75" x14ac:dyDescent="0.25">
      <c r="A29" s="33">
        <v>27</v>
      </c>
      <c r="B29" s="30"/>
      <c r="C29" s="30"/>
      <c r="D29" s="33"/>
      <c r="E29" s="33"/>
    </row>
    <row r="30" spans="1:5" ht="18.75" x14ac:dyDescent="0.25">
      <c r="A30" s="33">
        <v>28</v>
      </c>
      <c r="B30" s="30"/>
      <c r="C30" s="30"/>
      <c r="D30" s="33"/>
      <c r="E30" s="33"/>
    </row>
    <row r="31" spans="1:5" ht="18.75" x14ac:dyDescent="0.25">
      <c r="A31" s="33">
        <v>29</v>
      </c>
      <c r="B31" s="30"/>
      <c r="C31" s="30"/>
      <c r="D31" s="33"/>
      <c r="E31" s="33"/>
    </row>
    <row r="32" spans="1:5" ht="18.75" x14ac:dyDescent="0.25">
      <c r="A32" s="33">
        <v>30</v>
      </c>
      <c r="B32" s="30"/>
      <c r="C32" s="30"/>
      <c r="D32" s="33"/>
      <c r="E32" s="33"/>
    </row>
    <row r="33" spans="1:5" ht="18.75" x14ac:dyDescent="0.25">
      <c r="A33" s="33">
        <v>31</v>
      </c>
      <c r="B33" s="30"/>
      <c r="C33" s="30"/>
      <c r="D33" s="33"/>
      <c r="E33" s="33"/>
    </row>
    <row r="34" spans="1:5" ht="18.75" x14ac:dyDescent="0.25">
      <c r="A34" s="33">
        <v>32</v>
      </c>
      <c r="B34" s="30"/>
      <c r="C34" s="30"/>
      <c r="D34" s="33"/>
      <c r="E34" s="33"/>
    </row>
    <row r="35" spans="1:5" ht="18.75" x14ac:dyDescent="0.25">
      <c r="A35" s="33">
        <v>33</v>
      </c>
      <c r="B35" s="30"/>
      <c r="C35" s="30"/>
      <c r="D35" s="33"/>
      <c r="E35" s="33"/>
    </row>
    <row r="36" spans="1:5" ht="18.75" x14ac:dyDescent="0.25">
      <c r="A36" s="33">
        <v>34</v>
      </c>
      <c r="B36" s="30"/>
      <c r="C36" s="30"/>
      <c r="D36" s="33"/>
      <c r="E36" s="33"/>
    </row>
    <row r="37" spans="1:5" ht="18.75" x14ac:dyDescent="0.25">
      <c r="A37" s="33">
        <v>35</v>
      </c>
      <c r="B37" s="30"/>
      <c r="C37" s="30"/>
      <c r="D37" s="33"/>
      <c r="E37" s="33"/>
    </row>
    <row r="38" spans="1:5" ht="18.75" x14ac:dyDescent="0.25">
      <c r="A38" s="33">
        <v>36</v>
      </c>
      <c r="B38" s="30"/>
      <c r="C38" s="30"/>
      <c r="D38" s="33"/>
      <c r="E38" s="33"/>
    </row>
    <row r="39" spans="1:5" ht="18.75" x14ac:dyDescent="0.25">
      <c r="A39" s="33">
        <v>37</v>
      </c>
      <c r="B39" s="30"/>
      <c r="C39" s="30"/>
      <c r="D39" s="33"/>
      <c r="E39" s="33"/>
    </row>
    <row r="40" spans="1:5" ht="18.75" x14ac:dyDescent="0.25">
      <c r="A40" s="33">
        <v>38</v>
      </c>
      <c r="B40" s="30"/>
      <c r="C40" s="30"/>
      <c r="D40" s="33"/>
      <c r="E40" s="33"/>
    </row>
    <row r="41" spans="1:5" ht="18.75" x14ac:dyDescent="0.25">
      <c r="A41" s="33">
        <v>39</v>
      </c>
      <c r="B41" s="30"/>
      <c r="C41" s="30"/>
      <c r="D41" s="33"/>
      <c r="E41" s="33"/>
    </row>
    <row r="42" spans="1:5" ht="18.75" x14ac:dyDescent="0.25">
      <c r="A42" s="33">
        <v>40</v>
      </c>
      <c r="B42" s="30"/>
      <c r="C42" s="30"/>
      <c r="D42" s="33"/>
      <c r="E42" s="33"/>
    </row>
    <row r="43" spans="1:5" ht="18.75" x14ac:dyDescent="0.25">
      <c r="A43" s="33">
        <v>41</v>
      </c>
      <c r="B43" s="30"/>
      <c r="C43" s="30"/>
      <c r="D43" s="33"/>
      <c r="E43" s="33"/>
    </row>
    <row r="44" spans="1:5" ht="18.75" x14ac:dyDescent="0.25">
      <c r="A44" s="33">
        <v>42</v>
      </c>
      <c r="B44" s="30"/>
      <c r="C44" s="30"/>
      <c r="D44" s="33"/>
      <c r="E44" s="33"/>
    </row>
    <row r="45" spans="1:5" ht="18.75" x14ac:dyDescent="0.25">
      <c r="A45" s="33">
        <v>43</v>
      </c>
      <c r="B45" s="30"/>
      <c r="C45" s="30"/>
      <c r="D45" s="33"/>
      <c r="E45" s="33"/>
    </row>
    <row r="46" spans="1:5" ht="18.75" x14ac:dyDescent="0.25">
      <c r="A46" s="33">
        <v>44</v>
      </c>
      <c r="B46" s="30"/>
      <c r="C46" s="30"/>
      <c r="D46" s="33"/>
      <c r="E46" s="33"/>
    </row>
    <row r="47" spans="1:5" ht="18.75" x14ac:dyDescent="0.25">
      <c r="A47" s="33">
        <v>45</v>
      </c>
      <c r="B47" s="30"/>
      <c r="C47" s="30"/>
      <c r="D47" s="33"/>
      <c r="E47" s="33"/>
    </row>
    <row r="48" spans="1:5" ht="18.75" x14ac:dyDescent="0.25">
      <c r="A48" s="33">
        <v>46</v>
      </c>
      <c r="B48" s="30"/>
      <c r="C48" s="30"/>
      <c r="D48" s="33"/>
      <c r="E48" s="33"/>
    </row>
    <row r="49" spans="1:5" ht="18.75" x14ac:dyDescent="0.25">
      <c r="A49" s="53"/>
      <c r="B49" s="53"/>
      <c r="C49" s="53"/>
      <c r="D49" s="53"/>
      <c r="E49" s="53"/>
    </row>
  </sheetData>
  <sheetProtection algorithmName="SHA-512" hashValue="yUY83XDokzpJaY5J+FCmrxx6Jdr3a1eHzBscFTYPF8ixb/hJfDhk+Mz7xKaJZ5SdBZ3yH3mRMfofxWGi1Rm3WQ==" saltValue="wXZ/kaiM/y1Q+I5imdAEPQ==" spinCount="100000" sheet="1" objects="1" scenarios="1"/>
  <mergeCells count="1">
    <mergeCell ref="A1:E1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view="pageBreakPreview" zoomScale="90" zoomScaleNormal="100" zoomScaleSheetLayoutView="90" workbookViewId="0">
      <selection activeCell="B3" sqref="B3:E7"/>
    </sheetView>
  </sheetViews>
  <sheetFormatPr defaultRowHeight="15" x14ac:dyDescent="0.25"/>
  <cols>
    <col min="1" max="1" width="9.5703125" customWidth="1"/>
    <col min="2" max="2" width="28.140625" customWidth="1"/>
    <col min="3" max="3" width="20.5703125" customWidth="1"/>
    <col min="4" max="4" width="29.5703125" customWidth="1"/>
    <col min="5" max="5" width="55.140625" customWidth="1"/>
  </cols>
  <sheetData>
    <row r="1" spans="1:5" ht="18.75" x14ac:dyDescent="0.25">
      <c r="A1" s="346" t="s">
        <v>129</v>
      </c>
      <c r="B1" s="346"/>
      <c r="C1" s="346"/>
      <c r="D1" s="346"/>
      <c r="E1" s="346"/>
    </row>
    <row r="2" spans="1:5" ht="37.5" x14ac:dyDescent="0.25">
      <c r="A2" s="27" t="s">
        <v>56</v>
      </c>
      <c r="B2" s="27" t="s">
        <v>130</v>
      </c>
      <c r="C2" s="27" t="s">
        <v>131</v>
      </c>
      <c r="D2" s="27" t="s">
        <v>132</v>
      </c>
      <c r="E2" s="27" t="s">
        <v>133</v>
      </c>
    </row>
    <row r="3" spans="1:5" ht="18.75" x14ac:dyDescent="0.25">
      <c r="A3" s="55">
        <v>1</v>
      </c>
      <c r="B3" s="56" t="s">
        <v>134</v>
      </c>
      <c r="C3" s="57">
        <v>0</v>
      </c>
      <c r="D3" s="57">
        <v>0</v>
      </c>
      <c r="E3" s="58"/>
    </row>
    <row r="4" spans="1:5" ht="24.75" customHeight="1" x14ac:dyDescent="0.25">
      <c r="A4" s="46">
        <v>2</v>
      </c>
      <c r="B4" s="56" t="s">
        <v>135</v>
      </c>
      <c r="C4" s="57">
        <v>0</v>
      </c>
      <c r="D4" s="57">
        <v>0</v>
      </c>
      <c r="E4" s="58"/>
    </row>
    <row r="5" spans="1:5" ht="30.75" customHeight="1" x14ac:dyDescent="0.25">
      <c r="A5" s="55">
        <v>3</v>
      </c>
      <c r="B5" s="56" t="s">
        <v>136</v>
      </c>
      <c r="C5" s="57">
        <v>1000</v>
      </c>
      <c r="D5" s="57">
        <v>11</v>
      </c>
      <c r="E5" s="151" t="s">
        <v>316</v>
      </c>
    </row>
    <row r="6" spans="1:5" ht="47.25" x14ac:dyDescent="0.25">
      <c r="A6" s="55">
        <v>4</v>
      </c>
      <c r="B6" s="56" t="s">
        <v>137</v>
      </c>
      <c r="C6" s="57">
        <v>324</v>
      </c>
      <c r="D6" s="57">
        <v>3</v>
      </c>
      <c r="E6" s="151" t="s">
        <v>312</v>
      </c>
    </row>
    <row r="7" spans="1:5" ht="30.75" customHeight="1" x14ac:dyDescent="0.25">
      <c r="A7" s="46">
        <v>5</v>
      </c>
      <c r="B7" s="56" t="s">
        <v>138</v>
      </c>
      <c r="C7" s="57">
        <v>0</v>
      </c>
      <c r="D7" s="57">
        <v>0</v>
      </c>
      <c r="E7" s="30"/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view="pageBreakPreview" zoomScale="110" zoomScaleNormal="100" zoomScaleSheetLayoutView="110" workbookViewId="0">
      <selection activeCell="B3" sqref="B3:D6"/>
    </sheetView>
  </sheetViews>
  <sheetFormatPr defaultRowHeight="15" x14ac:dyDescent="0.25"/>
  <cols>
    <col min="1" max="1" width="27.140625" customWidth="1"/>
    <col min="2" max="2" width="28.140625" customWidth="1"/>
    <col min="3" max="3" width="27.85546875" customWidth="1"/>
    <col min="4" max="4" width="28.140625" customWidth="1"/>
  </cols>
  <sheetData>
    <row r="1" spans="1:4" ht="18.75" x14ac:dyDescent="0.3">
      <c r="A1" s="377" t="s">
        <v>139</v>
      </c>
      <c r="B1" s="377"/>
      <c r="C1" s="377"/>
      <c r="D1" s="377"/>
    </row>
    <row r="2" spans="1:4" ht="51" customHeight="1" x14ac:dyDescent="0.25">
      <c r="A2" s="27" t="s">
        <v>13</v>
      </c>
      <c r="B2" s="27" t="s">
        <v>140</v>
      </c>
      <c r="C2" s="27" t="s">
        <v>141</v>
      </c>
      <c r="D2" s="27" t="s">
        <v>142</v>
      </c>
    </row>
    <row r="3" spans="1:4" ht="93.75" customHeight="1" x14ac:dyDescent="0.25">
      <c r="A3" s="213" t="s">
        <v>143</v>
      </c>
      <c r="B3" s="156" t="s">
        <v>311</v>
      </c>
      <c r="C3" s="34"/>
      <c r="D3" s="60"/>
    </row>
    <row r="4" spans="1:4" ht="97.5" customHeight="1" x14ac:dyDescent="0.25">
      <c r="A4" s="40" t="s">
        <v>144</v>
      </c>
      <c r="B4" s="156" t="s">
        <v>281</v>
      </c>
      <c r="C4" s="34">
        <v>3</v>
      </c>
      <c r="D4" s="30" t="s">
        <v>282</v>
      </c>
    </row>
    <row r="5" spans="1:4" ht="83.25" customHeight="1" x14ac:dyDescent="0.25">
      <c r="A5" s="40" t="s">
        <v>145</v>
      </c>
      <c r="B5" s="156" t="s">
        <v>280</v>
      </c>
      <c r="C5" s="219">
        <v>14</v>
      </c>
      <c r="D5" s="30" t="s">
        <v>283</v>
      </c>
    </row>
    <row r="6" spans="1:4" ht="75" customHeight="1" x14ac:dyDescent="0.3">
      <c r="A6" s="59" t="s">
        <v>146</v>
      </c>
      <c r="B6" s="19"/>
      <c r="C6" s="34"/>
      <c r="D6" s="30"/>
    </row>
    <row r="7" spans="1:4" ht="38.25" customHeight="1" x14ac:dyDescent="0.3">
      <c r="A7" s="59" t="s">
        <v>145</v>
      </c>
      <c r="B7" s="19"/>
      <c r="C7" s="34"/>
      <c r="D7" s="30"/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view="pageBreakPreview" topLeftCell="A14" zoomScale="90" zoomScaleNormal="100" zoomScaleSheetLayoutView="90" workbookViewId="0">
      <selection activeCell="A4" sqref="A4:C17"/>
    </sheetView>
  </sheetViews>
  <sheetFormatPr defaultRowHeight="15" x14ac:dyDescent="0.25"/>
  <cols>
    <col min="1" max="1" width="47.42578125" customWidth="1"/>
    <col min="2" max="2" width="39.5703125" customWidth="1"/>
    <col min="3" max="3" width="45.7109375" customWidth="1"/>
  </cols>
  <sheetData>
    <row r="1" spans="1:3" ht="18.75" x14ac:dyDescent="0.25">
      <c r="A1" s="346" t="s">
        <v>147</v>
      </c>
      <c r="B1" s="346"/>
      <c r="C1" s="346"/>
    </row>
    <row r="2" spans="1:3" ht="18.75" x14ac:dyDescent="0.25">
      <c r="A2" s="336" t="s">
        <v>148</v>
      </c>
      <c r="B2" s="336"/>
      <c r="C2" s="336"/>
    </row>
    <row r="3" spans="1:3" ht="84" customHeight="1" x14ac:dyDescent="0.25">
      <c r="A3" s="27" t="s">
        <v>149</v>
      </c>
      <c r="B3" s="61" t="s">
        <v>150</v>
      </c>
      <c r="C3" s="27" t="s">
        <v>151</v>
      </c>
    </row>
    <row r="4" spans="1:3" ht="18.75" x14ac:dyDescent="0.3">
      <c r="A4" s="62" t="s">
        <v>152</v>
      </c>
      <c r="B4" s="63"/>
      <c r="C4" s="64"/>
    </row>
    <row r="5" spans="1:3" ht="18.75" x14ac:dyDescent="0.25">
      <c r="A5" s="56" t="s">
        <v>153</v>
      </c>
      <c r="B5" s="195" t="s">
        <v>284</v>
      </c>
      <c r="C5" s="33">
        <v>7300</v>
      </c>
    </row>
    <row r="6" spans="1:3" ht="42" customHeight="1" x14ac:dyDescent="0.25">
      <c r="A6" s="40" t="s">
        <v>154</v>
      </c>
      <c r="B6" s="196" t="s">
        <v>285</v>
      </c>
      <c r="C6" s="33"/>
    </row>
    <row r="7" spans="1:3" ht="30.75" customHeight="1" x14ac:dyDescent="0.25">
      <c r="A7" s="40" t="s">
        <v>155</v>
      </c>
      <c r="B7" s="197" t="s">
        <v>286</v>
      </c>
      <c r="C7" s="33" t="s">
        <v>291</v>
      </c>
    </row>
    <row r="8" spans="1:3" ht="24" customHeight="1" x14ac:dyDescent="0.25">
      <c r="A8" s="40" t="s">
        <v>156</v>
      </c>
      <c r="B8" s="198" t="s">
        <v>287</v>
      </c>
      <c r="C8" s="33" t="s">
        <v>292</v>
      </c>
    </row>
    <row r="9" spans="1:3" ht="23.25" customHeight="1" x14ac:dyDescent="0.25">
      <c r="A9" s="40" t="s">
        <v>157</v>
      </c>
      <c r="B9" s="197" t="s">
        <v>288</v>
      </c>
      <c r="C9" s="33" t="s">
        <v>293</v>
      </c>
    </row>
    <row r="10" spans="1:3" ht="28.5" customHeight="1" x14ac:dyDescent="0.25">
      <c r="A10" s="40" t="s">
        <v>158</v>
      </c>
      <c r="B10" s="196" t="s">
        <v>289</v>
      </c>
      <c r="C10" s="33">
        <v>624</v>
      </c>
    </row>
    <row r="11" spans="1:3" ht="27" customHeight="1" x14ac:dyDescent="0.25">
      <c r="A11" s="40" t="s">
        <v>159</v>
      </c>
      <c r="B11" s="199" t="s">
        <v>290</v>
      </c>
      <c r="C11" s="33">
        <v>576</v>
      </c>
    </row>
    <row r="12" spans="1:3" ht="31.5" customHeight="1" x14ac:dyDescent="0.25">
      <c r="A12" s="68" t="s">
        <v>160</v>
      </c>
      <c r="B12" s="33"/>
      <c r="C12" s="33"/>
    </row>
    <row r="13" spans="1:3" ht="360" x14ac:dyDescent="0.25">
      <c r="A13" s="65" t="s">
        <v>161</v>
      </c>
      <c r="B13" s="200" t="s">
        <v>294</v>
      </c>
      <c r="C13" s="200" t="s">
        <v>295</v>
      </c>
    </row>
    <row r="14" spans="1:3" ht="96" x14ac:dyDescent="0.25">
      <c r="A14" s="200"/>
      <c r="B14" s="200" t="s">
        <v>296</v>
      </c>
      <c r="C14" s="200"/>
    </row>
    <row r="15" spans="1:3" ht="18.75" x14ac:dyDescent="0.3">
      <c r="A15" s="66" t="s">
        <v>162</v>
      </c>
      <c r="B15" s="67" t="s">
        <v>163</v>
      </c>
      <c r="C15" s="67" t="s">
        <v>164</v>
      </c>
    </row>
    <row r="16" spans="1:3" ht="23.25" customHeight="1" x14ac:dyDescent="0.25">
      <c r="A16" s="201" t="s">
        <v>297</v>
      </c>
      <c r="B16" s="202" t="s">
        <v>298</v>
      </c>
      <c r="C16" s="203" t="s">
        <v>299</v>
      </c>
    </row>
    <row r="17" spans="1:3" ht="18.75" x14ac:dyDescent="0.25">
      <c r="A17" s="40" t="s">
        <v>165</v>
      </c>
      <c r="B17" s="33"/>
      <c r="C17" s="33"/>
    </row>
    <row r="18" spans="1:3" ht="18.75" x14ac:dyDescent="0.3">
      <c r="A18" s="49"/>
      <c r="B18" s="49"/>
      <c r="C18" s="49"/>
    </row>
  </sheetData>
  <mergeCells count="2">
    <mergeCell ref="A1:C1"/>
    <mergeCell ref="A2:C2"/>
  </mergeCells>
  <hyperlinks>
    <hyperlink ref="B5" r:id="rId1"/>
    <hyperlink ref="B8" r:id="rId2"/>
    <hyperlink ref="B9" r:id="rId3"/>
    <hyperlink ref="B10" r:id="rId4"/>
    <hyperlink ref="B11" r:id="rId5"/>
  </hyperlinks>
  <pageMargins left="0.7" right="0.7" top="0.75" bottom="0.75" header="0.3" footer="0.3"/>
  <pageSetup paperSize="9" orientation="portrait" r:id="rId6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4"/>
  <sheetViews>
    <sheetView view="pageBreakPreview" topLeftCell="C3" zoomScale="90" zoomScaleNormal="100" zoomScaleSheetLayoutView="90" workbookViewId="0">
      <selection activeCell="F4" sqref="F4:H9"/>
    </sheetView>
  </sheetViews>
  <sheetFormatPr defaultRowHeight="15" x14ac:dyDescent="0.25"/>
  <cols>
    <col min="1" max="1" width="33.42578125" customWidth="1"/>
    <col min="2" max="3" width="27.42578125" customWidth="1"/>
    <col min="4" max="4" width="27.85546875" customWidth="1"/>
    <col min="5" max="5" width="40.42578125" customWidth="1"/>
    <col min="6" max="6" width="28" customWidth="1"/>
    <col min="7" max="7" width="27.85546875" customWidth="1"/>
    <col min="8" max="8" width="27.42578125" customWidth="1"/>
  </cols>
  <sheetData>
    <row r="1" spans="1:8" ht="18.75" x14ac:dyDescent="0.25">
      <c r="A1" s="336" t="s">
        <v>166</v>
      </c>
      <c r="B1" s="336"/>
      <c r="C1" s="336"/>
      <c r="D1" s="336"/>
      <c r="E1" s="1"/>
      <c r="F1" s="45"/>
      <c r="G1" s="1"/>
      <c r="H1" s="1"/>
    </row>
    <row r="2" spans="1:8" ht="57.75" customHeight="1" x14ac:dyDescent="0.25">
      <c r="A2" s="27" t="s">
        <v>167</v>
      </c>
      <c r="B2" s="27" t="s">
        <v>168</v>
      </c>
      <c r="C2" s="27" t="s">
        <v>169</v>
      </c>
      <c r="D2" s="27" t="s">
        <v>170</v>
      </c>
      <c r="E2" s="27" t="s">
        <v>167</v>
      </c>
      <c r="F2" s="27" t="s">
        <v>168</v>
      </c>
      <c r="G2" s="27" t="s">
        <v>169</v>
      </c>
      <c r="H2" s="27" t="s">
        <v>170</v>
      </c>
    </row>
    <row r="3" spans="1:8" ht="55.5" customHeight="1" x14ac:dyDescent="0.3">
      <c r="A3" s="70"/>
      <c r="B3" s="71"/>
      <c r="C3" s="72"/>
      <c r="D3" s="72"/>
      <c r="E3" s="70" t="s">
        <v>171</v>
      </c>
      <c r="F3" s="71">
        <f>SUM(F4:F2516)</f>
        <v>8</v>
      </c>
      <c r="G3" s="72"/>
      <c r="H3" s="72"/>
    </row>
    <row r="4" spans="1:8" ht="78.75" x14ac:dyDescent="0.25">
      <c r="A4" s="73"/>
      <c r="B4" s="204"/>
      <c r="C4" s="205"/>
      <c r="D4" s="206"/>
      <c r="E4" s="3"/>
      <c r="F4" s="204">
        <v>1</v>
      </c>
      <c r="G4" s="205" t="s">
        <v>355</v>
      </c>
      <c r="H4" s="220" t="s">
        <v>354</v>
      </c>
    </row>
    <row r="5" spans="1:8" ht="47.25" x14ac:dyDescent="0.25">
      <c r="A5" s="69"/>
      <c r="B5" s="204"/>
      <c r="C5" s="157"/>
      <c r="D5" s="206"/>
      <c r="E5" s="69"/>
      <c r="F5" s="204">
        <v>2</v>
      </c>
      <c r="G5" s="205" t="s">
        <v>356</v>
      </c>
      <c r="H5" s="221" t="s">
        <v>357</v>
      </c>
    </row>
    <row r="6" spans="1:8" ht="47.25" x14ac:dyDescent="0.25">
      <c r="A6" s="69"/>
      <c r="B6" s="204"/>
      <c r="C6" s="205"/>
      <c r="D6" s="207"/>
      <c r="E6" s="69"/>
      <c r="F6" s="204">
        <v>2</v>
      </c>
      <c r="G6" s="222" t="s">
        <v>358</v>
      </c>
      <c r="H6" s="223" t="s">
        <v>359</v>
      </c>
    </row>
    <row r="7" spans="1:8" ht="63" x14ac:dyDescent="0.25">
      <c r="A7" s="69"/>
      <c r="B7" s="204"/>
      <c r="C7" s="205"/>
      <c r="D7" s="207"/>
      <c r="E7" s="69"/>
      <c r="F7" s="204">
        <v>1</v>
      </c>
      <c r="G7" s="225" t="s">
        <v>361</v>
      </c>
      <c r="H7" s="224" t="s">
        <v>360</v>
      </c>
    </row>
    <row r="8" spans="1:8" ht="25.5" x14ac:dyDescent="0.25">
      <c r="A8" s="69"/>
      <c r="B8" s="204"/>
      <c r="C8" s="157"/>
      <c r="D8" s="157"/>
      <c r="E8" s="69"/>
      <c r="F8" s="204">
        <v>1</v>
      </c>
      <c r="G8" s="226" t="s">
        <v>362</v>
      </c>
      <c r="H8" s="227" t="s">
        <v>363</v>
      </c>
    </row>
    <row r="9" spans="1:8" ht="31.5" x14ac:dyDescent="0.25">
      <c r="A9" s="69"/>
      <c r="B9" s="204"/>
      <c r="C9" s="157"/>
      <c r="D9" s="157"/>
      <c r="E9" s="69"/>
      <c r="F9" s="204">
        <v>1</v>
      </c>
      <c r="G9" s="222" t="s">
        <v>364</v>
      </c>
      <c r="H9" s="223" t="s">
        <v>365</v>
      </c>
    </row>
    <row r="10" spans="1:8" ht="18.75" x14ac:dyDescent="0.25">
      <c r="A10" s="69"/>
      <c r="B10" s="204"/>
      <c r="C10" s="157"/>
      <c r="D10" s="206"/>
      <c r="E10" s="69"/>
      <c r="F10" s="204"/>
      <c r="G10" s="205"/>
      <c r="H10" s="207"/>
    </row>
    <row r="11" spans="1:8" ht="18.75" x14ac:dyDescent="0.25">
      <c r="A11" s="69"/>
      <c r="B11" s="204"/>
      <c r="C11" s="157"/>
      <c r="D11" s="206"/>
      <c r="E11" s="69"/>
      <c r="F11" s="204"/>
      <c r="G11" s="205"/>
      <c r="H11" s="206"/>
    </row>
    <row r="12" spans="1:8" ht="18.75" x14ac:dyDescent="0.25">
      <c r="A12" s="69"/>
      <c r="B12" s="204"/>
      <c r="C12" s="205"/>
      <c r="D12" s="206"/>
      <c r="E12" s="69"/>
      <c r="F12" s="204"/>
      <c r="G12" s="157"/>
      <c r="H12" s="206"/>
    </row>
    <row r="13" spans="1:8" ht="18.75" x14ac:dyDescent="0.25">
      <c r="A13" s="69"/>
      <c r="B13" s="34"/>
      <c r="C13" s="33"/>
      <c r="D13" s="33"/>
      <c r="E13" s="69"/>
      <c r="F13" s="204"/>
      <c r="G13" s="157"/>
      <c r="H13" s="207"/>
    </row>
    <row r="14" spans="1:8" ht="18.75" x14ac:dyDescent="0.25">
      <c r="A14" s="69"/>
      <c r="B14" s="34"/>
      <c r="C14" s="33"/>
      <c r="D14" s="33"/>
      <c r="E14" s="69"/>
      <c r="F14" s="204"/>
      <c r="G14" s="205"/>
      <c r="H14" s="206"/>
    </row>
    <row r="15" spans="1:8" ht="18.75" x14ac:dyDescent="0.25">
      <c r="A15" s="69"/>
      <c r="B15" s="34"/>
      <c r="C15" s="33"/>
      <c r="D15" s="33"/>
      <c r="E15" s="69"/>
      <c r="F15" s="204"/>
      <c r="G15" s="205"/>
      <c r="H15" s="207"/>
    </row>
    <row r="16" spans="1:8" ht="18.75" x14ac:dyDescent="0.25">
      <c r="A16" s="69"/>
      <c r="B16" s="34"/>
      <c r="C16" s="33"/>
      <c r="D16" s="33"/>
      <c r="E16" s="69"/>
      <c r="F16" s="34"/>
      <c r="G16" s="75"/>
      <c r="H16" s="74"/>
    </row>
    <row r="17" spans="1:8" ht="18.75" x14ac:dyDescent="0.25">
      <c r="A17" s="69"/>
      <c r="B17" s="34"/>
      <c r="C17" s="33"/>
      <c r="D17" s="33"/>
      <c r="E17" s="69"/>
      <c r="F17" s="34"/>
      <c r="G17" s="75"/>
      <c r="H17" s="74"/>
    </row>
    <row r="18" spans="1:8" ht="18.75" x14ac:dyDescent="0.25">
      <c r="A18" s="69"/>
      <c r="B18" s="34"/>
      <c r="C18" s="33"/>
      <c r="D18" s="33"/>
      <c r="E18" s="69"/>
      <c r="F18" s="34"/>
      <c r="G18" s="75"/>
      <c r="H18" s="74"/>
    </row>
    <row r="19" spans="1:8" ht="18.75" x14ac:dyDescent="0.25">
      <c r="A19" s="69"/>
      <c r="B19" s="34"/>
      <c r="C19" s="33"/>
      <c r="D19" s="33"/>
      <c r="E19" s="69"/>
      <c r="F19" s="34"/>
      <c r="G19" s="75"/>
      <c r="H19" s="74"/>
    </row>
    <row r="20" spans="1:8" ht="18.75" x14ac:dyDescent="0.25">
      <c r="A20" s="69"/>
      <c r="B20" s="34"/>
      <c r="C20" s="33"/>
      <c r="D20" s="33"/>
      <c r="E20" s="69"/>
      <c r="F20" s="34"/>
      <c r="G20" s="75"/>
      <c r="H20" s="74"/>
    </row>
    <row r="21" spans="1:8" ht="18.75" x14ac:dyDescent="0.25">
      <c r="A21" s="69"/>
      <c r="B21" s="34"/>
      <c r="C21" s="33"/>
      <c r="D21" s="33"/>
      <c r="E21" s="69"/>
      <c r="F21" s="34"/>
      <c r="G21" s="75"/>
      <c r="H21" s="75"/>
    </row>
    <row r="22" spans="1:8" ht="18.75" x14ac:dyDescent="0.25">
      <c r="A22" s="69"/>
      <c r="B22" s="34"/>
      <c r="C22" s="33"/>
      <c r="D22" s="33"/>
      <c r="E22" s="69"/>
      <c r="F22" s="34"/>
      <c r="G22" s="75"/>
      <c r="H22" s="75"/>
    </row>
    <row r="23" spans="1:8" ht="18.75" x14ac:dyDescent="0.25">
      <c r="A23" s="69"/>
      <c r="B23" s="34"/>
      <c r="C23" s="33"/>
      <c r="D23" s="33"/>
      <c r="E23" s="69"/>
      <c r="F23" s="34"/>
      <c r="G23" s="75"/>
      <c r="H23" s="75"/>
    </row>
    <row r="24" spans="1:8" ht="18.75" x14ac:dyDescent="0.25">
      <c r="A24" s="69"/>
      <c r="B24" s="34"/>
      <c r="C24" s="33"/>
      <c r="D24" s="33"/>
      <c r="E24" s="69"/>
      <c r="F24" s="34"/>
      <c r="G24" s="75"/>
      <c r="H24" s="74"/>
    </row>
    <row r="25" spans="1:8" ht="18.75" x14ac:dyDescent="0.25">
      <c r="A25" s="69"/>
      <c r="B25" s="34"/>
      <c r="C25" s="33"/>
      <c r="D25" s="33"/>
      <c r="E25" s="69"/>
      <c r="F25" s="34"/>
      <c r="G25" s="75"/>
      <c r="H25" s="76"/>
    </row>
    <row r="26" spans="1:8" ht="18.75" x14ac:dyDescent="0.25">
      <c r="A26" s="69"/>
      <c r="B26" s="34"/>
      <c r="C26" s="33"/>
      <c r="D26" s="33"/>
      <c r="E26" s="69"/>
      <c r="F26" s="34"/>
      <c r="G26" s="33"/>
      <c r="H26" s="33"/>
    </row>
    <row r="27" spans="1:8" ht="18.75" x14ac:dyDescent="0.25">
      <c r="A27" s="69"/>
      <c r="B27" s="34"/>
      <c r="C27" s="33"/>
      <c r="D27" s="33"/>
      <c r="E27" s="69"/>
      <c r="F27" s="34"/>
      <c r="G27" s="33"/>
      <c r="H27" s="33"/>
    </row>
    <row r="28" spans="1:8" ht="18.75" x14ac:dyDescent="0.25">
      <c r="A28" s="69"/>
      <c r="B28" s="34"/>
      <c r="C28" s="33"/>
      <c r="D28" s="33"/>
      <c r="E28" s="69"/>
      <c r="F28" s="34"/>
      <c r="G28" s="33"/>
      <c r="H28" s="33"/>
    </row>
    <row r="29" spans="1:8" ht="18.75" x14ac:dyDescent="0.25">
      <c r="A29" s="69"/>
      <c r="B29" s="34"/>
      <c r="C29" s="33"/>
      <c r="D29" s="33"/>
      <c r="E29" s="69"/>
      <c r="F29" s="34"/>
      <c r="G29" s="33"/>
      <c r="H29" s="33"/>
    </row>
    <row r="30" spans="1:8" ht="18.75" x14ac:dyDescent="0.25">
      <c r="A30" s="69"/>
      <c r="B30" s="34"/>
      <c r="C30" s="33"/>
      <c r="D30" s="33"/>
      <c r="E30" s="69"/>
      <c r="F30" s="34"/>
      <c r="G30" s="33"/>
      <c r="H30" s="33"/>
    </row>
    <row r="31" spans="1:8" ht="18.75" x14ac:dyDescent="0.25">
      <c r="A31" s="69"/>
      <c r="B31" s="34"/>
      <c r="C31" s="33"/>
      <c r="D31" s="33"/>
      <c r="E31" s="69"/>
      <c r="F31" s="34"/>
      <c r="G31" s="33"/>
      <c r="H31" s="33"/>
    </row>
    <row r="32" spans="1:8" ht="18.75" x14ac:dyDescent="0.25">
      <c r="A32" s="69"/>
      <c r="B32" s="34"/>
      <c r="C32" s="33"/>
      <c r="D32" s="33"/>
      <c r="E32" s="69"/>
      <c r="F32" s="34"/>
      <c r="G32" s="33"/>
      <c r="H32" s="33"/>
    </row>
    <row r="33" spans="1:8" ht="18.75" x14ac:dyDescent="0.25">
      <c r="A33" s="69"/>
      <c r="B33" s="34"/>
      <c r="C33" s="33"/>
      <c r="D33" s="33"/>
      <c r="E33" s="69"/>
      <c r="F33" s="34"/>
      <c r="G33" s="33"/>
      <c r="H33" s="33"/>
    </row>
    <row r="34" spans="1:8" ht="18.75" x14ac:dyDescent="0.25">
      <c r="A34" s="69"/>
      <c r="B34" s="34"/>
      <c r="C34" s="33"/>
      <c r="D34" s="33"/>
      <c r="E34" s="69"/>
      <c r="F34" s="34"/>
      <c r="G34" s="33"/>
      <c r="H34" s="33"/>
    </row>
    <row r="35" spans="1:8" ht="18.75" x14ac:dyDescent="0.25">
      <c r="A35" s="69"/>
      <c r="B35" s="34"/>
      <c r="C35" s="33"/>
      <c r="D35" s="33"/>
      <c r="E35" s="69"/>
      <c r="F35" s="34"/>
      <c r="G35" s="33"/>
      <c r="H35" s="33"/>
    </row>
    <row r="36" spans="1:8" ht="18.75" x14ac:dyDescent="0.25">
      <c r="A36" s="69"/>
      <c r="B36" s="34"/>
      <c r="C36" s="33"/>
      <c r="D36" s="33"/>
      <c r="E36" s="69"/>
      <c r="F36" s="34"/>
      <c r="G36" s="33"/>
      <c r="H36" s="33"/>
    </row>
    <row r="37" spans="1:8" ht="18.75" x14ac:dyDescent="0.25">
      <c r="A37" s="69"/>
      <c r="B37" s="34"/>
      <c r="C37" s="33"/>
      <c r="D37" s="33"/>
      <c r="E37" s="69"/>
      <c r="F37" s="34"/>
      <c r="G37" s="33"/>
      <c r="H37" s="33"/>
    </row>
    <row r="38" spans="1:8" ht="18.75" x14ac:dyDescent="0.25">
      <c r="A38" s="69"/>
      <c r="B38" s="34"/>
      <c r="C38" s="33"/>
      <c r="D38" s="33"/>
      <c r="E38" s="69"/>
      <c r="F38" s="34"/>
      <c r="G38" s="33"/>
      <c r="H38" s="33"/>
    </row>
    <row r="39" spans="1:8" ht="18.75" x14ac:dyDescent="0.25">
      <c r="A39" s="69"/>
      <c r="B39" s="34"/>
      <c r="C39" s="33"/>
      <c r="D39" s="33"/>
      <c r="E39" s="69"/>
      <c r="F39" s="34"/>
      <c r="G39" s="33"/>
      <c r="H39" s="33"/>
    </row>
    <row r="40" spans="1:8" ht="18.75" x14ac:dyDescent="0.25">
      <c r="A40" s="69"/>
      <c r="B40" s="34"/>
      <c r="C40" s="33"/>
      <c r="D40" s="33"/>
      <c r="E40" s="69"/>
      <c r="F40" s="34"/>
      <c r="G40" s="33"/>
      <c r="H40" s="33"/>
    </row>
    <row r="41" spans="1:8" ht="18.75" x14ac:dyDescent="0.25">
      <c r="A41" s="69"/>
      <c r="B41" s="34"/>
      <c r="C41" s="33"/>
      <c r="D41" s="33"/>
      <c r="E41" s="69"/>
      <c r="F41" s="34"/>
      <c r="G41" s="33"/>
      <c r="H41" s="33"/>
    </row>
    <row r="42" spans="1:8" ht="18.75" x14ac:dyDescent="0.25">
      <c r="A42" s="69"/>
      <c r="B42" s="34"/>
      <c r="C42" s="33"/>
      <c r="D42" s="33"/>
      <c r="E42" s="69"/>
      <c r="F42" s="34"/>
      <c r="G42" s="33"/>
      <c r="H42" s="33"/>
    </row>
    <row r="43" spans="1:8" ht="18.75" x14ac:dyDescent="0.25">
      <c r="A43" s="69"/>
      <c r="B43" s="34"/>
      <c r="C43" s="33"/>
      <c r="D43" s="33"/>
      <c r="E43" s="69"/>
      <c r="F43" s="34"/>
      <c r="G43" s="33"/>
      <c r="H43" s="33"/>
    </row>
    <row r="44" spans="1:8" ht="18.75" x14ac:dyDescent="0.25">
      <c r="A44" s="69"/>
      <c r="B44" s="34"/>
      <c r="C44" s="33"/>
      <c r="D44" s="33"/>
      <c r="E44" s="69"/>
      <c r="F44" s="34"/>
      <c r="G44" s="33"/>
      <c r="H44" s="33"/>
    </row>
    <row r="45" spans="1:8" ht="18.75" x14ac:dyDescent="0.25">
      <c r="A45" s="69"/>
      <c r="B45" s="34"/>
      <c r="C45" s="33"/>
      <c r="D45" s="33"/>
      <c r="E45" s="69"/>
      <c r="F45" s="34"/>
      <c r="G45" s="33"/>
      <c r="H45" s="33"/>
    </row>
    <row r="46" spans="1:8" ht="18.75" x14ac:dyDescent="0.25">
      <c r="A46" s="69"/>
      <c r="B46" s="34"/>
      <c r="C46" s="33"/>
      <c r="D46" s="33"/>
      <c r="E46" s="69"/>
      <c r="F46" s="34"/>
      <c r="G46" s="33"/>
      <c r="H46" s="33"/>
    </row>
    <row r="47" spans="1:8" ht="18.75" x14ac:dyDescent="0.25">
      <c r="A47" s="69"/>
      <c r="B47" s="34"/>
      <c r="C47" s="33"/>
      <c r="D47" s="33"/>
      <c r="E47" s="69"/>
      <c r="F47" s="34"/>
      <c r="G47" s="33"/>
      <c r="H47" s="33"/>
    </row>
    <row r="48" spans="1:8" ht="18.75" x14ac:dyDescent="0.25">
      <c r="A48" s="69"/>
      <c r="B48" s="34"/>
      <c r="C48" s="33"/>
      <c r="D48" s="33"/>
      <c r="E48" s="69"/>
      <c r="F48" s="34"/>
      <c r="G48" s="33"/>
      <c r="H48" s="33"/>
    </row>
    <row r="49" spans="1:8" ht="18.75" x14ac:dyDescent="0.25">
      <c r="A49" s="69"/>
      <c r="B49" s="34"/>
      <c r="C49" s="33"/>
      <c r="D49" s="33"/>
      <c r="E49" s="69"/>
      <c r="F49" s="34"/>
      <c r="G49" s="33"/>
      <c r="H49" s="33"/>
    </row>
    <row r="50" spans="1:8" ht="18.75" x14ac:dyDescent="0.25">
      <c r="A50" s="69"/>
      <c r="B50" s="34"/>
      <c r="C50" s="33"/>
      <c r="D50" s="33"/>
      <c r="E50" s="69"/>
      <c r="F50" s="34"/>
      <c r="G50" s="33"/>
      <c r="H50" s="33"/>
    </row>
    <row r="51" spans="1:8" ht="18.75" x14ac:dyDescent="0.25">
      <c r="A51" s="69"/>
      <c r="B51" s="34"/>
      <c r="C51" s="33"/>
      <c r="D51" s="33"/>
      <c r="E51" s="69"/>
      <c r="F51" s="34"/>
      <c r="G51" s="33"/>
      <c r="H51" s="33"/>
    </row>
    <row r="52" spans="1:8" ht="18.75" x14ac:dyDescent="0.25">
      <c r="A52" s="69"/>
      <c r="B52" s="34"/>
      <c r="C52" s="33"/>
      <c r="D52" s="33"/>
      <c r="E52" s="69"/>
      <c r="F52" s="34"/>
      <c r="G52" s="33"/>
      <c r="H52" s="33"/>
    </row>
    <row r="53" spans="1:8" ht="18.75" x14ac:dyDescent="0.25">
      <c r="A53" s="69"/>
      <c r="B53" s="34"/>
      <c r="C53" s="33"/>
      <c r="D53" s="33"/>
      <c r="E53" s="69"/>
      <c r="F53" s="34"/>
      <c r="G53" s="33"/>
      <c r="H53" s="33"/>
    </row>
    <row r="54" spans="1:8" ht="18.75" x14ac:dyDescent="0.25">
      <c r="A54" s="69"/>
      <c r="B54" s="34"/>
      <c r="C54" s="33"/>
      <c r="D54" s="33"/>
      <c r="E54" s="69"/>
      <c r="F54" s="34"/>
      <c r="G54" s="33"/>
      <c r="H54" s="33"/>
    </row>
    <row r="55" spans="1:8" ht="18.75" x14ac:dyDescent="0.25">
      <c r="A55" s="69"/>
      <c r="B55" s="34"/>
      <c r="C55" s="33"/>
      <c r="D55" s="33"/>
      <c r="E55" s="69"/>
      <c r="F55" s="34"/>
      <c r="G55" s="33"/>
      <c r="H55" s="33"/>
    </row>
    <row r="56" spans="1:8" ht="18.75" x14ac:dyDescent="0.25">
      <c r="A56" s="69"/>
      <c r="B56" s="34"/>
      <c r="C56" s="33"/>
      <c r="D56" s="33"/>
      <c r="E56" s="69"/>
      <c r="F56" s="34"/>
      <c r="G56" s="33"/>
      <c r="H56" s="33"/>
    </row>
    <row r="57" spans="1:8" ht="18.75" x14ac:dyDescent="0.25">
      <c r="A57" s="69"/>
      <c r="B57" s="34"/>
      <c r="C57" s="33"/>
      <c r="D57" s="33"/>
      <c r="E57" s="69"/>
      <c r="F57" s="34"/>
      <c r="G57" s="33"/>
      <c r="H57" s="33"/>
    </row>
    <row r="58" spans="1:8" ht="18.75" x14ac:dyDescent="0.25">
      <c r="A58" s="69"/>
      <c r="B58" s="34"/>
      <c r="C58" s="33"/>
      <c r="D58" s="33"/>
      <c r="E58" s="69"/>
      <c r="F58" s="34"/>
      <c r="G58" s="33"/>
      <c r="H58" s="33"/>
    </row>
    <row r="59" spans="1:8" ht="18.75" x14ac:dyDescent="0.25">
      <c r="A59" s="69"/>
      <c r="B59" s="34"/>
      <c r="C59" s="33"/>
      <c r="D59" s="33"/>
      <c r="E59" s="69"/>
      <c r="F59" s="34"/>
      <c r="G59" s="33"/>
      <c r="H59" s="33"/>
    </row>
    <row r="60" spans="1:8" ht="18.75" x14ac:dyDescent="0.25">
      <c r="A60" s="69"/>
      <c r="B60" s="34"/>
      <c r="C60" s="33"/>
      <c r="D60" s="33"/>
      <c r="E60" s="69"/>
      <c r="F60" s="34"/>
      <c r="G60" s="33"/>
      <c r="H60" s="33"/>
    </row>
    <row r="61" spans="1:8" ht="18.75" x14ac:dyDescent="0.25">
      <c r="A61" s="69"/>
      <c r="B61" s="34"/>
      <c r="C61" s="33"/>
      <c r="D61" s="33"/>
      <c r="E61" s="69"/>
      <c r="F61" s="34"/>
      <c r="G61" s="33"/>
      <c r="H61" s="33"/>
    </row>
    <row r="62" spans="1:8" ht="18.75" x14ac:dyDescent="0.25">
      <c r="A62" s="69"/>
      <c r="B62" s="34"/>
      <c r="C62" s="33"/>
      <c r="D62" s="33"/>
      <c r="E62" s="69"/>
      <c r="F62" s="34"/>
      <c r="G62" s="33"/>
      <c r="H62" s="33"/>
    </row>
    <row r="63" spans="1:8" ht="18.75" x14ac:dyDescent="0.25">
      <c r="A63" s="69"/>
      <c r="B63" s="34"/>
      <c r="C63" s="33"/>
      <c r="D63" s="33"/>
      <c r="E63" s="69"/>
      <c r="F63" s="34"/>
      <c r="G63" s="33"/>
      <c r="H63" s="33"/>
    </row>
    <row r="64" spans="1:8" ht="18.75" x14ac:dyDescent="0.25">
      <c r="A64" s="69"/>
      <c r="B64" s="34"/>
      <c r="C64" s="33"/>
      <c r="D64" s="33"/>
      <c r="E64" s="69"/>
      <c r="F64" s="34"/>
      <c r="G64" s="33"/>
      <c r="H64" s="33"/>
    </row>
    <row r="65" spans="1:8" ht="18.75" x14ac:dyDescent="0.25">
      <c r="A65" s="69"/>
      <c r="B65" s="34"/>
      <c r="C65" s="33"/>
      <c r="D65" s="33"/>
      <c r="E65" s="69"/>
      <c r="F65" s="34"/>
      <c r="G65" s="33"/>
      <c r="H65" s="33"/>
    </row>
    <row r="66" spans="1:8" ht="18.75" x14ac:dyDescent="0.25">
      <c r="A66" s="69"/>
      <c r="B66" s="34"/>
      <c r="C66" s="33"/>
      <c r="D66" s="33"/>
      <c r="E66" s="69"/>
      <c r="F66" s="34"/>
      <c r="G66" s="33"/>
      <c r="H66" s="33"/>
    </row>
    <row r="67" spans="1:8" ht="18.75" x14ac:dyDescent="0.25">
      <c r="A67" s="69"/>
      <c r="B67" s="34"/>
      <c r="C67" s="33"/>
      <c r="D67" s="33"/>
      <c r="E67" s="69"/>
      <c r="F67" s="34"/>
      <c r="G67" s="33"/>
      <c r="H67" s="33"/>
    </row>
    <row r="68" spans="1:8" ht="18.75" x14ac:dyDescent="0.25">
      <c r="A68" s="69"/>
      <c r="B68" s="34"/>
      <c r="C68" s="33"/>
      <c r="D68" s="33"/>
      <c r="E68" s="69"/>
      <c r="F68" s="34"/>
      <c r="G68" s="33"/>
      <c r="H68" s="33"/>
    </row>
    <row r="69" spans="1:8" ht="18.75" x14ac:dyDescent="0.25">
      <c r="A69" s="69"/>
      <c r="B69" s="34"/>
      <c r="C69" s="33"/>
      <c r="D69" s="33"/>
      <c r="E69" s="69"/>
      <c r="F69" s="34"/>
      <c r="G69" s="33"/>
      <c r="H69" s="33"/>
    </row>
    <row r="70" spans="1:8" ht="18.75" x14ac:dyDescent="0.25">
      <c r="A70" s="69"/>
      <c r="B70" s="34"/>
      <c r="C70" s="33"/>
      <c r="D70" s="33"/>
      <c r="E70" s="69"/>
      <c r="F70" s="34"/>
      <c r="G70" s="33"/>
      <c r="H70" s="33"/>
    </row>
    <row r="71" spans="1:8" ht="18.75" x14ac:dyDescent="0.25">
      <c r="A71" s="69"/>
      <c r="B71" s="34"/>
      <c r="C71" s="33"/>
      <c r="D71" s="33"/>
      <c r="E71" s="69"/>
      <c r="F71" s="34"/>
      <c r="G71" s="33"/>
      <c r="H71" s="33"/>
    </row>
    <row r="72" spans="1:8" ht="18.75" x14ac:dyDescent="0.25">
      <c r="A72" s="69"/>
      <c r="B72" s="34"/>
      <c r="C72" s="33"/>
      <c r="D72" s="33"/>
      <c r="E72" s="69"/>
      <c r="F72" s="34"/>
      <c r="G72" s="33"/>
      <c r="H72" s="33"/>
    </row>
    <row r="73" spans="1:8" ht="18.75" x14ac:dyDescent="0.25">
      <c r="A73" s="69"/>
      <c r="B73" s="34"/>
      <c r="C73" s="33"/>
      <c r="D73" s="33"/>
      <c r="E73" s="69"/>
      <c r="F73" s="34"/>
      <c r="G73" s="33"/>
      <c r="H73" s="33"/>
    </row>
    <row r="74" spans="1:8" ht="18.75" x14ac:dyDescent="0.25">
      <c r="A74" s="69"/>
      <c r="B74" s="34"/>
      <c r="C74" s="33"/>
      <c r="D74" s="33"/>
      <c r="E74" s="69"/>
      <c r="F74" s="34"/>
      <c r="G74" s="33"/>
      <c r="H74" s="33"/>
    </row>
    <row r="75" spans="1:8" ht="18.75" x14ac:dyDescent="0.25">
      <c r="A75" s="69"/>
      <c r="B75" s="34"/>
      <c r="C75" s="33"/>
      <c r="D75" s="33"/>
      <c r="E75" s="69"/>
      <c r="F75" s="34"/>
      <c r="G75" s="33"/>
      <c r="H75" s="33"/>
    </row>
    <row r="76" spans="1:8" ht="18.75" x14ac:dyDescent="0.25">
      <c r="A76" s="69"/>
      <c r="B76" s="34"/>
      <c r="C76" s="33"/>
      <c r="D76" s="33"/>
      <c r="E76" s="69"/>
      <c r="F76" s="34"/>
      <c r="G76" s="33"/>
      <c r="H76" s="33"/>
    </row>
    <row r="77" spans="1:8" ht="18.75" x14ac:dyDescent="0.25">
      <c r="A77" s="69"/>
      <c r="B77" s="34"/>
      <c r="C77" s="33"/>
      <c r="D77" s="33"/>
      <c r="E77" s="69"/>
      <c r="F77" s="34"/>
      <c r="G77" s="33"/>
      <c r="H77" s="33"/>
    </row>
    <row r="78" spans="1:8" ht="18.75" x14ac:dyDescent="0.25">
      <c r="A78" s="69"/>
      <c r="B78" s="34"/>
      <c r="C78" s="33"/>
      <c r="D78" s="33"/>
      <c r="E78" s="69"/>
      <c r="F78" s="34"/>
      <c r="G78" s="33"/>
      <c r="H78" s="33"/>
    </row>
    <row r="79" spans="1:8" ht="18.75" x14ac:dyDescent="0.25">
      <c r="A79" s="69"/>
      <c r="B79" s="34"/>
      <c r="C79" s="33"/>
      <c r="D79" s="33"/>
      <c r="E79" s="69"/>
      <c r="F79" s="34"/>
      <c r="G79" s="33"/>
      <c r="H79" s="33"/>
    </row>
    <row r="80" spans="1:8" ht="18.75" x14ac:dyDescent="0.25">
      <c r="A80" s="69"/>
      <c r="B80" s="34"/>
      <c r="C80" s="33"/>
      <c r="D80" s="33"/>
      <c r="E80" s="69"/>
      <c r="F80" s="34"/>
      <c r="G80" s="33"/>
      <c r="H80" s="33"/>
    </row>
    <row r="81" spans="1:8" ht="18.75" x14ac:dyDescent="0.25">
      <c r="A81" s="69"/>
      <c r="B81" s="34"/>
      <c r="C81" s="33"/>
      <c r="D81" s="33"/>
      <c r="E81" s="69"/>
      <c r="F81" s="34"/>
      <c r="G81" s="33"/>
      <c r="H81" s="33"/>
    </row>
    <row r="82" spans="1:8" ht="18.75" x14ac:dyDescent="0.25">
      <c r="A82" s="69"/>
      <c r="B82" s="34"/>
      <c r="C82" s="33"/>
      <c r="D82" s="33"/>
      <c r="E82" s="69"/>
      <c r="F82" s="34"/>
      <c r="G82" s="33"/>
      <c r="H82" s="33"/>
    </row>
    <row r="83" spans="1:8" ht="18.75" x14ac:dyDescent="0.25">
      <c r="A83" s="69"/>
      <c r="B83" s="34"/>
      <c r="C83" s="33"/>
      <c r="D83" s="33"/>
      <c r="E83" s="69"/>
      <c r="F83" s="34"/>
      <c r="G83" s="33"/>
      <c r="H83" s="33"/>
    </row>
    <row r="84" spans="1:8" ht="18.75" x14ac:dyDescent="0.25">
      <c r="A84" s="69"/>
      <c r="B84" s="34"/>
      <c r="C84" s="33"/>
      <c r="D84" s="33"/>
      <c r="E84" s="69"/>
      <c r="F84" s="34"/>
      <c r="G84" s="33"/>
      <c r="H84" s="33"/>
    </row>
    <row r="85" spans="1:8" ht="18.75" x14ac:dyDescent="0.25">
      <c r="A85" s="69"/>
      <c r="B85" s="34"/>
      <c r="C85" s="33"/>
      <c r="D85" s="33"/>
      <c r="E85" s="69"/>
      <c r="F85" s="34"/>
      <c r="G85" s="33"/>
      <c r="H85" s="33"/>
    </row>
    <row r="86" spans="1:8" ht="18.75" x14ac:dyDescent="0.25">
      <c r="A86" s="69"/>
      <c r="B86" s="34"/>
      <c r="C86" s="33"/>
      <c r="D86" s="33"/>
      <c r="E86" s="69"/>
      <c r="F86" s="34"/>
      <c r="G86" s="33"/>
      <c r="H86" s="33"/>
    </row>
    <row r="87" spans="1:8" ht="18.75" x14ac:dyDescent="0.25">
      <c r="A87" s="69"/>
      <c r="B87" s="34"/>
      <c r="C87" s="33"/>
      <c r="D87" s="33"/>
      <c r="E87" s="69"/>
      <c r="F87" s="34"/>
      <c r="G87" s="33"/>
      <c r="H87" s="33"/>
    </row>
    <row r="88" spans="1:8" ht="18.75" x14ac:dyDescent="0.25">
      <c r="A88" s="69"/>
      <c r="B88" s="34"/>
      <c r="C88" s="33"/>
      <c r="D88" s="33"/>
      <c r="E88" s="69"/>
      <c r="F88" s="34"/>
      <c r="G88" s="33"/>
      <c r="H88" s="33"/>
    </row>
    <row r="89" spans="1:8" ht="18.75" x14ac:dyDescent="0.25">
      <c r="A89" s="69"/>
      <c r="B89" s="34"/>
      <c r="C89" s="33"/>
      <c r="D89" s="33"/>
      <c r="E89" s="69"/>
      <c r="F89" s="34"/>
      <c r="G89" s="33"/>
      <c r="H89" s="33"/>
    </row>
    <row r="90" spans="1:8" ht="18.75" x14ac:dyDescent="0.25">
      <c r="A90" s="69"/>
      <c r="B90" s="34"/>
      <c r="C90" s="33"/>
      <c r="D90" s="33"/>
      <c r="E90" s="69"/>
      <c r="F90" s="34"/>
      <c r="G90" s="33"/>
      <c r="H90" s="33"/>
    </row>
    <row r="91" spans="1:8" ht="18.75" x14ac:dyDescent="0.25">
      <c r="A91" s="69"/>
      <c r="B91" s="34"/>
      <c r="C91" s="33"/>
      <c r="D91" s="33"/>
      <c r="E91" s="69"/>
      <c r="F91" s="34"/>
      <c r="G91" s="33"/>
      <c r="H91" s="33"/>
    </row>
    <row r="92" spans="1:8" ht="18.75" x14ac:dyDescent="0.25">
      <c r="A92" s="69"/>
      <c r="B92" s="34"/>
      <c r="C92" s="33"/>
      <c r="D92" s="33"/>
      <c r="E92" s="69"/>
      <c r="F92" s="34"/>
      <c r="G92" s="33"/>
      <c r="H92" s="33"/>
    </row>
    <row r="93" spans="1:8" ht="18.75" x14ac:dyDescent="0.25">
      <c r="A93" s="69"/>
      <c r="B93" s="34"/>
      <c r="C93" s="33"/>
      <c r="D93" s="33"/>
      <c r="E93" s="69"/>
      <c r="F93" s="34"/>
      <c r="G93" s="33"/>
      <c r="H93" s="33"/>
    </row>
    <row r="94" spans="1:8" ht="18.75" x14ac:dyDescent="0.25">
      <c r="A94" s="69"/>
      <c r="B94" s="34"/>
      <c r="C94" s="33"/>
      <c r="D94" s="33"/>
      <c r="E94" s="69"/>
      <c r="F94" s="34"/>
      <c r="G94" s="33"/>
      <c r="H94" s="33"/>
    </row>
    <row r="95" spans="1:8" ht="18.75" x14ac:dyDescent="0.25">
      <c r="A95" s="69"/>
      <c r="B95" s="34"/>
      <c r="C95" s="33"/>
      <c r="D95" s="33"/>
      <c r="E95" s="69"/>
      <c r="F95" s="34"/>
      <c r="G95" s="33"/>
      <c r="H95" s="33"/>
    </row>
    <row r="96" spans="1:8" ht="18.75" x14ac:dyDescent="0.25">
      <c r="A96" s="69"/>
      <c r="B96" s="34"/>
      <c r="C96" s="33"/>
      <c r="D96" s="33"/>
      <c r="E96" s="69"/>
      <c r="F96" s="34"/>
      <c r="G96" s="33"/>
      <c r="H96" s="33"/>
    </row>
    <row r="97" spans="1:8" ht="18.75" x14ac:dyDescent="0.25">
      <c r="A97" s="69"/>
      <c r="B97" s="34"/>
      <c r="C97" s="33"/>
      <c r="D97" s="33"/>
      <c r="E97" s="69"/>
      <c r="F97" s="34"/>
      <c r="G97" s="33"/>
      <c r="H97" s="33"/>
    </row>
    <row r="98" spans="1:8" ht="18.75" x14ac:dyDescent="0.25">
      <c r="A98" s="69"/>
      <c r="B98" s="34"/>
      <c r="C98" s="33"/>
      <c r="D98" s="33"/>
      <c r="E98" s="69"/>
      <c r="F98" s="34"/>
      <c r="G98" s="33"/>
      <c r="H98" s="33"/>
    </row>
    <row r="99" spans="1:8" ht="18.75" x14ac:dyDescent="0.25">
      <c r="A99" s="69"/>
      <c r="B99" s="34"/>
      <c r="C99" s="33"/>
      <c r="D99" s="33"/>
      <c r="E99" s="69"/>
      <c r="F99" s="34"/>
      <c r="G99" s="33"/>
      <c r="H99" s="33"/>
    </row>
    <row r="100" spans="1:8" ht="18.75" x14ac:dyDescent="0.25">
      <c r="A100" s="69"/>
      <c r="B100" s="34"/>
      <c r="C100" s="33"/>
      <c r="D100" s="33"/>
      <c r="E100" s="69"/>
      <c r="F100" s="34"/>
      <c r="G100" s="33"/>
      <c r="H100" s="33"/>
    </row>
    <row r="101" spans="1:8" ht="18.75" x14ac:dyDescent="0.25">
      <c r="A101" s="69"/>
      <c r="B101" s="34"/>
      <c r="C101" s="33"/>
      <c r="D101" s="33"/>
      <c r="E101" s="69"/>
      <c r="F101" s="34"/>
      <c r="G101" s="33"/>
      <c r="H101" s="33"/>
    </row>
    <row r="102" spans="1:8" ht="18.75" x14ac:dyDescent="0.25">
      <c r="A102" s="69"/>
      <c r="B102" s="34"/>
      <c r="C102" s="33"/>
      <c r="D102" s="33"/>
      <c r="E102" s="69"/>
      <c r="F102" s="34"/>
      <c r="G102" s="33"/>
      <c r="H102" s="33"/>
    </row>
    <row r="103" spans="1:8" ht="18.75" x14ac:dyDescent="0.25">
      <c r="A103" s="69"/>
      <c r="B103" s="34"/>
      <c r="C103" s="33"/>
      <c r="D103" s="33"/>
      <c r="E103" s="69"/>
      <c r="F103" s="34"/>
      <c r="G103" s="33"/>
      <c r="H103" s="33"/>
    </row>
    <row r="104" spans="1:8" ht="18.75" x14ac:dyDescent="0.25">
      <c r="A104" s="69"/>
      <c r="B104" s="34"/>
      <c r="C104" s="33"/>
      <c r="D104" s="33"/>
      <c r="E104" s="69"/>
      <c r="F104" s="34"/>
      <c r="G104" s="33"/>
      <c r="H104" s="33"/>
    </row>
    <row r="105" spans="1:8" ht="18.75" x14ac:dyDescent="0.25">
      <c r="A105" s="69"/>
      <c r="B105" s="34"/>
      <c r="C105" s="33"/>
      <c r="D105" s="33"/>
      <c r="E105" s="69"/>
      <c r="F105" s="34"/>
      <c r="G105" s="33"/>
      <c r="H105" s="33"/>
    </row>
    <row r="106" spans="1:8" ht="18.75" x14ac:dyDescent="0.25">
      <c r="A106" s="69"/>
      <c r="B106" s="34"/>
      <c r="C106" s="33"/>
      <c r="D106" s="33"/>
      <c r="E106" s="69"/>
      <c r="F106" s="34"/>
      <c r="G106" s="33"/>
      <c r="H106" s="33"/>
    </row>
    <row r="107" spans="1:8" ht="18.75" x14ac:dyDescent="0.25">
      <c r="A107" s="69"/>
      <c r="B107" s="34"/>
      <c r="C107" s="33"/>
      <c r="D107" s="33"/>
      <c r="E107" s="69"/>
      <c r="F107" s="34"/>
      <c r="G107" s="33"/>
      <c r="H107" s="33"/>
    </row>
    <row r="108" spans="1:8" ht="18.75" x14ac:dyDescent="0.25">
      <c r="A108" s="69"/>
      <c r="B108" s="34"/>
      <c r="C108" s="33"/>
      <c r="D108" s="33"/>
      <c r="E108" s="69"/>
      <c r="F108" s="34"/>
      <c r="G108" s="33"/>
      <c r="H108" s="33"/>
    </row>
    <row r="109" spans="1:8" ht="18.75" x14ac:dyDescent="0.25">
      <c r="A109" s="69"/>
      <c r="B109" s="34"/>
      <c r="C109" s="33"/>
      <c r="D109" s="33"/>
      <c r="E109" s="69"/>
      <c r="F109" s="34"/>
      <c r="G109" s="33"/>
      <c r="H109" s="33"/>
    </row>
    <row r="110" spans="1:8" ht="18.75" x14ac:dyDescent="0.25">
      <c r="A110" s="69"/>
      <c r="B110" s="34"/>
      <c r="C110" s="33"/>
      <c r="D110" s="33"/>
      <c r="E110" s="69"/>
      <c r="F110" s="34"/>
      <c r="G110" s="33"/>
      <c r="H110" s="33"/>
    </row>
    <row r="111" spans="1:8" ht="18.75" x14ac:dyDescent="0.25">
      <c r="A111" s="69"/>
      <c r="B111" s="34"/>
      <c r="C111" s="33"/>
      <c r="D111" s="33"/>
      <c r="E111" s="69"/>
      <c r="F111" s="34"/>
      <c r="G111" s="33"/>
      <c r="H111" s="33"/>
    </row>
    <row r="112" spans="1:8" ht="18.75" x14ac:dyDescent="0.25">
      <c r="A112" s="69"/>
      <c r="B112" s="34"/>
      <c r="C112" s="33"/>
      <c r="D112" s="33"/>
      <c r="E112" s="69"/>
      <c r="F112" s="34"/>
      <c r="G112" s="33"/>
      <c r="H112" s="33"/>
    </row>
    <row r="113" spans="1:8" ht="18.75" x14ac:dyDescent="0.25">
      <c r="A113" s="69"/>
      <c r="B113" s="34"/>
      <c r="C113" s="33"/>
      <c r="D113" s="33"/>
      <c r="E113" s="69"/>
      <c r="F113" s="34"/>
      <c r="G113" s="33"/>
      <c r="H113" s="33"/>
    </row>
    <row r="114" spans="1:8" ht="18.75" x14ac:dyDescent="0.25">
      <c r="A114" s="69"/>
      <c r="B114" s="34"/>
      <c r="C114" s="33"/>
      <c r="D114" s="33"/>
      <c r="E114" s="69"/>
      <c r="F114" s="34"/>
      <c r="G114" s="33"/>
      <c r="H114" s="33"/>
    </row>
    <row r="115" spans="1:8" ht="18.75" x14ac:dyDescent="0.25">
      <c r="A115" s="69"/>
      <c r="B115" s="34"/>
      <c r="C115" s="33"/>
      <c r="D115" s="33"/>
      <c r="E115" s="69"/>
      <c r="F115" s="34"/>
      <c r="G115" s="33"/>
      <c r="H115" s="33"/>
    </row>
    <row r="116" spans="1:8" ht="18.75" x14ac:dyDescent="0.25">
      <c r="A116" s="69"/>
      <c r="B116" s="34"/>
      <c r="C116" s="33"/>
      <c r="D116" s="33"/>
      <c r="E116" s="69"/>
      <c r="F116" s="34"/>
      <c r="G116" s="33"/>
      <c r="H116" s="33"/>
    </row>
    <row r="117" spans="1:8" ht="18.75" x14ac:dyDescent="0.25">
      <c r="A117" s="69"/>
      <c r="B117" s="34"/>
      <c r="C117" s="33"/>
      <c r="D117" s="33"/>
      <c r="E117" s="69"/>
      <c r="F117" s="34"/>
      <c r="G117" s="33"/>
      <c r="H117" s="33"/>
    </row>
    <row r="118" spans="1:8" ht="18.75" x14ac:dyDescent="0.25">
      <c r="A118" s="69"/>
      <c r="B118" s="34"/>
      <c r="C118" s="33"/>
      <c r="D118" s="33"/>
      <c r="E118" s="69"/>
      <c r="F118" s="34"/>
      <c r="G118" s="33"/>
      <c r="H118" s="33"/>
    </row>
    <row r="119" spans="1:8" ht="18.75" x14ac:dyDescent="0.25">
      <c r="A119" s="69"/>
      <c r="B119" s="34"/>
      <c r="C119" s="33"/>
      <c r="D119" s="33"/>
      <c r="E119" s="69"/>
      <c r="F119" s="34"/>
      <c r="G119" s="33"/>
      <c r="H119" s="33"/>
    </row>
    <row r="120" spans="1:8" ht="18.75" x14ac:dyDescent="0.25">
      <c r="A120" s="69"/>
      <c r="B120" s="34"/>
      <c r="C120" s="33"/>
      <c r="D120" s="33"/>
      <c r="E120" s="69"/>
      <c r="F120" s="34"/>
      <c r="G120" s="33"/>
      <c r="H120" s="33"/>
    </row>
    <row r="121" spans="1:8" ht="18.75" x14ac:dyDescent="0.25">
      <c r="A121" s="69"/>
      <c r="B121" s="34"/>
      <c r="C121" s="33"/>
      <c r="D121" s="33"/>
      <c r="E121" s="69"/>
      <c r="F121" s="34"/>
      <c r="G121" s="33"/>
      <c r="H121" s="33"/>
    </row>
    <row r="122" spans="1:8" ht="18.75" x14ac:dyDescent="0.25">
      <c r="A122" s="69"/>
      <c r="B122" s="34"/>
      <c r="C122" s="33"/>
      <c r="D122" s="33"/>
      <c r="E122" s="69"/>
      <c r="F122" s="34"/>
      <c r="G122" s="33"/>
      <c r="H122" s="33"/>
    </row>
    <row r="123" spans="1:8" ht="18.75" x14ac:dyDescent="0.25">
      <c r="A123" s="69"/>
      <c r="B123" s="34"/>
      <c r="C123" s="33"/>
      <c r="D123" s="33"/>
      <c r="E123" s="69"/>
      <c r="F123" s="34"/>
      <c r="G123" s="33"/>
      <c r="H123" s="33"/>
    </row>
    <row r="124" spans="1:8" ht="18.75" x14ac:dyDescent="0.25">
      <c r="A124" s="69"/>
      <c r="B124" s="34"/>
      <c r="C124" s="33"/>
      <c r="D124" s="33"/>
      <c r="E124" s="69"/>
      <c r="F124" s="34"/>
      <c r="G124" s="33"/>
      <c r="H124" s="33"/>
    </row>
    <row r="125" spans="1:8" ht="18.75" x14ac:dyDescent="0.25">
      <c r="A125" s="69"/>
      <c r="B125" s="34"/>
      <c r="C125" s="33"/>
      <c r="D125" s="33"/>
      <c r="E125" s="69"/>
      <c r="F125" s="34"/>
      <c r="G125" s="33"/>
      <c r="H125" s="33"/>
    </row>
    <row r="126" spans="1:8" ht="18.75" x14ac:dyDescent="0.25">
      <c r="A126" s="69"/>
      <c r="B126" s="34"/>
      <c r="C126" s="33"/>
      <c r="D126" s="33"/>
      <c r="E126" s="69"/>
      <c r="F126" s="34"/>
      <c r="G126" s="33"/>
      <c r="H126" s="33"/>
    </row>
    <row r="127" spans="1:8" ht="18.75" x14ac:dyDescent="0.25">
      <c r="A127" s="69"/>
      <c r="B127" s="34"/>
      <c r="C127" s="33"/>
      <c r="D127" s="33"/>
      <c r="E127" s="69"/>
      <c r="F127" s="34"/>
      <c r="G127" s="33"/>
      <c r="H127" s="33"/>
    </row>
    <row r="128" spans="1:8" ht="18.75" x14ac:dyDescent="0.25">
      <c r="A128" s="69"/>
      <c r="B128" s="34"/>
      <c r="C128" s="33"/>
      <c r="D128" s="33"/>
      <c r="E128" s="69"/>
      <c r="F128" s="34"/>
      <c r="G128" s="33"/>
      <c r="H128" s="33"/>
    </row>
    <row r="129" spans="1:8" ht="18.75" x14ac:dyDescent="0.25">
      <c r="A129" s="69"/>
      <c r="B129" s="34"/>
      <c r="C129" s="33"/>
      <c r="D129" s="33"/>
      <c r="E129" s="69"/>
      <c r="F129" s="34"/>
      <c r="G129" s="33"/>
      <c r="H129" s="33"/>
    </row>
    <row r="130" spans="1:8" ht="18.75" x14ac:dyDescent="0.25">
      <c r="A130" s="69"/>
      <c r="B130" s="34"/>
      <c r="C130" s="33"/>
      <c r="D130" s="33"/>
      <c r="E130" s="69"/>
      <c r="F130" s="34"/>
      <c r="G130" s="33"/>
      <c r="H130" s="33"/>
    </row>
    <row r="131" spans="1:8" ht="18.75" x14ac:dyDescent="0.25">
      <c r="A131" s="69"/>
      <c r="B131" s="34"/>
      <c r="C131" s="33"/>
      <c r="D131" s="33"/>
      <c r="E131" s="69"/>
      <c r="F131" s="34"/>
      <c r="G131" s="33"/>
      <c r="H131" s="33"/>
    </row>
    <row r="132" spans="1:8" ht="18.75" x14ac:dyDescent="0.25">
      <c r="A132" s="69"/>
      <c r="B132" s="34"/>
      <c r="C132" s="33"/>
      <c r="D132" s="33"/>
      <c r="E132" s="69"/>
      <c r="F132" s="34"/>
      <c r="G132" s="33"/>
      <c r="H132" s="33"/>
    </row>
    <row r="133" spans="1:8" ht="18.75" x14ac:dyDescent="0.25">
      <c r="A133" s="69"/>
      <c r="B133" s="34"/>
      <c r="C133" s="33"/>
      <c r="D133" s="33"/>
      <c r="E133" s="69"/>
      <c r="F133" s="34"/>
      <c r="G133" s="33"/>
      <c r="H133" s="33"/>
    </row>
    <row r="134" spans="1:8" ht="18.75" x14ac:dyDescent="0.25">
      <c r="A134" s="69"/>
      <c r="B134" s="34"/>
      <c r="C134" s="33"/>
      <c r="D134" s="33"/>
      <c r="E134" s="69"/>
      <c r="F134" s="34"/>
      <c r="G134" s="33"/>
      <c r="H134" s="33"/>
    </row>
  </sheetData>
  <mergeCells count="1">
    <mergeCell ref="A1:D1"/>
  </mergeCells>
  <hyperlinks>
    <hyperlink ref="H4" r:id="rId1"/>
    <hyperlink ref="H5" r:id="rId2"/>
    <hyperlink ref="H6" r:id="rId3"/>
    <hyperlink ref="H7" r:id="rId4"/>
    <hyperlink ref="H8" r:id="rId5"/>
  </hyperlinks>
  <pageMargins left="0.7" right="0.7" top="0.75" bottom="0.75" header="0.3" footer="0.3"/>
  <pageSetup paperSize="9" orientation="portrait" r:id="rId6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view="pageBreakPreview" zoomScaleNormal="100" zoomScaleSheetLayoutView="100" workbookViewId="0">
      <selection activeCell="C4" sqref="C4:D6"/>
    </sheetView>
  </sheetViews>
  <sheetFormatPr defaultRowHeight="15.75" x14ac:dyDescent="0.25"/>
  <cols>
    <col min="1" max="1" width="9.140625" style="138"/>
    <col min="2" max="2" width="27.42578125" style="138" customWidth="1"/>
    <col min="3" max="3" width="45.42578125" style="138" customWidth="1"/>
    <col min="4" max="4" width="31.85546875" style="138" customWidth="1"/>
    <col min="5" max="16384" width="9.140625" style="138"/>
  </cols>
  <sheetData>
    <row r="1" spans="1:4" x14ac:dyDescent="0.25">
      <c r="A1" s="376" t="s">
        <v>172</v>
      </c>
      <c r="B1" s="376"/>
      <c r="C1" s="376"/>
      <c r="D1" s="376"/>
    </row>
    <row r="2" spans="1:4" x14ac:dyDescent="0.25">
      <c r="A2" s="171" t="s">
        <v>56</v>
      </c>
      <c r="B2" s="171" t="s">
        <v>173</v>
      </c>
      <c r="C2" s="171" t="s">
        <v>174</v>
      </c>
      <c r="D2" s="171" t="s">
        <v>175</v>
      </c>
    </row>
    <row r="3" spans="1:4" x14ac:dyDescent="0.25">
      <c r="A3" s="181">
        <v>1</v>
      </c>
      <c r="B3" s="208" t="s">
        <v>176</v>
      </c>
      <c r="C3" s="209"/>
      <c r="D3" s="183"/>
    </row>
    <row r="4" spans="1:4" ht="94.5" x14ac:dyDescent="0.25">
      <c r="A4" s="181">
        <v>2</v>
      </c>
      <c r="B4" s="208" t="s">
        <v>177</v>
      </c>
      <c r="C4" s="209" t="s">
        <v>300</v>
      </c>
      <c r="D4" s="183"/>
    </row>
    <row r="5" spans="1:4" x14ac:dyDescent="0.25">
      <c r="A5" s="181">
        <v>3</v>
      </c>
      <c r="B5" s="208" t="s">
        <v>178</v>
      </c>
      <c r="C5" s="77"/>
      <c r="D5" s="183">
        <v>100</v>
      </c>
    </row>
    <row r="6" spans="1:4" ht="78.75" x14ac:dyDescent="0.25">
      <c r="A6" s="181">
        <v>4</v>
      </c>
      <c r="B6" s="151" t="s">
        <v>161</v>
      </c>
      <c r="C6" s="209" t="s">
        <v>317</v>
      </c>
      <c r="D6" s="183">
        <v>1152</v>
      </c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9"/>
  <sheetViews>
    <sheetView view="pageBreakPreview" zoomScale="50" zoomScaleNormal="80" zoomScaleSheetLayoutView="50" workbookViewId="0">
      <selection activeCell="A6" sqref="A6:L12"/>
    </sheetView>
  </sheetViews>
  <sheetFormatPr defaultColWidth="9.140625" defaultRowHeight="15" x14ac:dyDescent="0.25"/>
  <cols>
    <col min="1" max="1" width="11.42578125" style="1" customWidth="1"/>
    <col min="2" max="2" width="12.5703125" style="1" customWidth="1"/>
    <col min="3" max="3" width="21.28515625" style="1" customWidth="1"/>
    <col min="4" max="4" width="13.140625" style="1" customWidth="1"/>
    <col min="5" max="5" width="24" style="1" customWidth="1"/>
    <col min="6" max="6" width="21.5703125" style="1" customWidth="1"/>
    <col min="7" max="7" width="11.28515625" style="1" customWidth="1"/>
    <col min="8" max="8" width="12.5703125" style="1" customWidth="1"/>
    <col min="9" max="9" width="11.5703125" style="1" customWidth="1"/>
    <col min="10" max="10" width="11.28515625" style="1" bestFit="1" customWidth="1"/>
    <col min="11" max="11" width="23.85546875" style="1" customWidth="1"/>
    <col min="12" max="12" width="22.140625" style="1" customWidth="1"/>
    <col min="13" max="13" width="18.42578125" style="1" customWidth="1"/>
    <col min="14" max="33" width="9.140625" style="1"/>
    <col min="34" max="34" width="12.28515625" style="1" bestFit="1" customWidth="1"/>
    <col min="35" max="16384" width="9.140625" style="1"/>
  </cols>
  <sheetData>
    <row r="1" spans="1:13" ht="18.75" customHeight="1" x14ac:dyDescent="0.25">
      <c r="A1" s="378" t="s">
        <v>255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  <c r="L1" s="380"/>
    </row>
    <row r="2" spans="1:13" ht="19.5" customHeight="1" x14ac:dyDescent="0.3">
      <c r="A2" s="381" t="s">
        <v>256</v>
      </c>
      <c r="B2" s="382"/>
      <c r="C2" s="382"/>
      <c r="D2" s="382"/>
      <c r="E2" s="382"/>
      <c r="F2" s="382"/>
      <c r="G2" s="382"/>
      <c r="H2" s="382"/>
      <c r="I2" s="382"/>
      <c r="J2" s="382"/>
      <c r="K2" s="382"/>
      <c r="L2" s="383"/>
    </row>
    <row r="3" spans="1:13" ht="18.75" x14ac:dyDescent="0.3">
      <c r="A3" s="384" t="s">
        <v>179</v>
      </c>
      <c r="B3" s="385" t="s">
        <v>180</v>
      </c>
      <c r="C3" s="385"/>
      <c r="D3" s="385"/>
      <c r="E3" s="385"/>
      <c r="F3" s="385"/>
      <c r="G3" s="385"/>
      <c r="H3" s="385"/>
      <c r="I3" s="385"/>
      <c r="J3" s="385"/>
      <c r="K3" s="385"/>
      <c r="L3" s="386"/>
    </row>
    <row r="4" spans="1:13" ht="19.5" customHeight="1" x14ac:dyDescent="0.25">
      <c r="A4" s="384"/>
      <c r="B4" s="335" t="s">
        <v>181</v>
      </c>
      <c r="C4" s="335" t="s">
        <v>182</v>
      </c>
      <c r="D4" s="335" t="s">
        <v>183</v>
      </c>
      <c r="E4" s="335"/>
      <c r="F4" s="335" t="s">
        <v>184</v>
      </c>
      <c r="G4" s="387" t="s">
        <v>253</v>
      </c>
      <c r="H4" s="335" t="s">
        <v>185</v>
      </c>
      <c r="I4" s="335" t="s">
        <v>186</v>
      </c>
      <c r="J4" s="335" t="s">
        <v>187</v>
      </c>
      <c r="K4" s="335" t="s">
        <v>188</v>
      </c>
      <c r="L4" s="393" t="s">
        <v>189</v>
      </c>
    </row>
    <row r="5" spans="1:13" ht="37.5" customHeight="1" x14ac:dyDescent="0.25">
      <c r="A5" s="384"/>
      <c r="B5" s="335"/>
      <c r="C5" s="335"/>
      <c r="D5" s="107" t="s">
        <v>190</v>
      </c>
      <c r="E5" s="107" t="s">
        <v>191</v>
      </c>
      <c r="F5" s="335"/>
      <c r="G5" s="388"/>
      <c r="H5" s="335"/>
      <c r="I5" s="335"/>
      <c r="J5" s="335"/>
      <c r="K5" s="335"/>
      <c r="L5" s="393"/>
    </row>
    <row r="6" spans="1:13" s="104" customFormat="1" ht="36" customHeight="1" x14ac:dyDescent="0.3">
      <c r="A6" s="111">
        <f>SUM(B6:L6)-A10</f>
        <v>31</v>
      </c>
      <c r="B6" s="78">
        <v>1</v>
      </c>
      <c r="C6" s="78">
        <v>1</v>
      </c>
      <c r="D6" s="78">
        <v>1</v>
      </c>
      <c r="E6" s="78">
        <v>2</v>
      </c>
      <c r="F6" s="78">
        <v>18</v>
      </c>
      <c r="G6" s="78">
        <v>1</v>
      </c>
      <c r="H6" s="78">
        <v>1</v>
      </c>
      <c r="I6" s="78">
        <v>1</v>
      </c>
      <c r="J6" s="78">
        <v>0</v>
      </c>
      <c r="K6" s="78">
        <v>4</v>
      </c>
      <c r="L6" s="112">
        <v>4</v>
      </c>
      <c r="M6" s="103"/>
    </row>
    <row r="7" spans="1:13" ht="18.75" customHeight="1" x14ac:dyDescent="0.3">
      <c r="A7" s="394" t="str">
        <f>IF(A6=B6+C6+D6+E6+F6+G6+H6+I6+J6+K6+L6-A10,"ПРАВИЛЬНО"," НЕПРАВИЛЬНО")</f>
        <v>ПРАВИЛЬНО</v>
      </c>
      <c r="B7" s="395"/>
      <c r="C7" s="396" t="s">
        <v>192</v>
      </c>
      <c r="D7" s="396"/>
      <c r="E7" s="396"/>
      <c r="F7" s="396"/>
      <c r="G7" s="396"/>
      <c r="H7" s="396"/>
      <c r="I7" s="396"/>
      <c r="J7" s="396"/>
      <c r="K7" s="396"/>
      <c r="L7" s="397"/>
      <c r="M7" s="5"/>
    </row>
    <row r="8" spans="1:13" ht="36" customHeight="1" x14ac:dyDescent="0.25">
      <c r="A8" s="113">
        <f>SUM(B8:L8)</f>
        <v>99.999999999999986</v>
      </c>
      <c r="B8" s="79">
        <f>100/A6*(B6-B10)</f>
        <v>3.225806451612903</v>
      </c>
      <c r="C8" s="79">
        <f>100/A6*(C6-C10)</f>
        <v>3.225806451612903</v>
      </c>
      <c r="D8" s="79">
        <f>100/A6*(D6-D10)</f>
        <v>3.225806451612903</v>
      </c>
      <c r="E8" s="79">
        <f>100/A6*(E6-E10)</f>
        <v>3.225806451612903</v>
      </c>
      <c r="F8" s="79">
        <f>100/A6*(F6-F10)</f>
        <v>54.838709677419352</v>
      </c>
      <c r="G8" s="79">
        <f>100/A6*(G6-G10)</f>
        <v>3.225806451612903</v>
      </c>
      <c r="H8" s="79">
        <f>100/A6*(H6-H10)</f>
        <v>3.225806451612903</v>
      </c>
      <c r="I8" s="79">
        <f>100/A6*(I6-I10)</f>
        <v>0</v>
      </c>
      <c r="J8" s="79">
        <f>100/A6*(J6-J10)</f>
        <v>0</v>
      </c>
      <c r="K8" s="79">
        <f>100/A6*(K6-K10)</f>
        <v>12.903225806451612</v>
      </c>
      <c r="L8" s="114">
        <f>100/A6*(L6-L10)</f>
        <v>12.903225806451612</v>
      </c>
      <c r="M8" s="105"/>
    </row>
    <row r="9" spans="1:13" ht="19.5" customHeight="1" x14ac:dyDescent="0.3">
      <c r="A9" s="389" t="s">
        <v>193</v>
      </c>
      <c r="B9" s="385"/>
      <c r="C9" s="385"/>
      <c r="D9" s="385"/>
      <c r="E9" s="385"/>
      <c r="F9" s="385"/>
      <c r="G9" s="385"/>
      <c r="H9" s="385"/>
      <c r="I9" s="385"/>
      <c r="J9" s="385"/>
      <c r="K9" s="385"/>
      <c r="L9" s="386"/>
      <c r="M9" s="5"/>
    </row>
    <row r="10" spans="1:13" s="45" customFormat="1" ht="36" customHeight="1" x14ac:dyDescent="0.25">
      <c r="A10" s="115">
        <f>SUM(B10:L10)</f>
        <v>3</v>
      </c>
      <c r="B10" s="34">
        <v>0</v>
      </c>
      <c r="C10" s="34">
        <v>0</v>
      </c>
      <c r="D10" s="34">
        <v>0</v>
      </c>
      <c r="E10" s="34">
        <v>1</v>
      </c>
      <c r="F10" s="34">
        <v>1</v>
      </c>
      <c r="G10" s="34">
        <v>0</v>
      </c>
      <c r="H10" s="34">
        <v>0</v>
      </c>
      <c r="I10" s="34">
        <v>1</v>
      </c>
      <c r="J10" s="34">
        <v>0</v>
      </c>
      <c r="K10" s="34">
        <v>0</v>
      </c>
      <c r="L10" s="116">
        <v>0</v>
      </c>
    </row>
    <row r="11" spans="1:13" ht="19.5" customHeight="1" x14ac:dyDescent="0.25">
      <c r="A11" s="390" t="s">
        <v>194</v>
      </c>
      <c r="B11" s="391"/>
      <c r="C11" s="391"/>
      <c r="D11" s="391"/>
      <c r="E11" s="391"/>
      <c r="F11" s="391"/>
      <c r="G11" s="391"/>
      <c r="H11" s="391"/>
      <c r="I11" s="391"/>
      <c r="J11" s="391"/>
      <c r="K11" s="391"/>
      <c r="L11" s="392"/>
    </row>
    <row r="12" spans="1:13" s="106" customFormat="1" ht="36" customHeight="1" thickBot="1" x14ac:dyDescent="0.35">
      <c r="A12" s="117">
        <f>SUM(B12:L12)</f>
        <v>6</v>
      </c>
      <c r="B12" s="118">
        <v>0</v>
      </c>
      <c r="C12" s="118">
        <v>0</v>
      </c>
      <c r="D12" s="118">
        <v>0</v>
      </c>
      <c r="E12" s="118">
        <v>0</v>
      </c>
      <c r="F12" s="118">
        <v>3</v>
      </c>
      <c r="G12" s="118">
        <v>0</v>
      </c>
      <c r="H12" s="118">
        <v>0</v>
      </c>
      <c r="I12" s="118">
        <v>0</v>
      </c>
      <c r="J12" s="118">
        <v>0</v>
      </c>
      <c r="K12" s="118">
        <v>1</v>
      </c>
      <c r="L12" s="119">
        <v>2</v>
      </c>
    </row>
    <row r="13" spans="1:13" s="106" customFormat="1" ht="18.75" x14ac:dyDescent="0.3"/>
    <row r="14" spans="1:13" s="106" customFormat="1" ht="18.75" x14ac:dyDescent="0.3"/>
    <row r="15" spans="1:13" s="106" customFormat="1" ht="18.75" x14ac:dyDescent="0.3"/>
    <row r="16" spans="1:13" s="106" customFormat="1" ht="18.75" x14ac:dyDescent="0.3"/>
    <row r="17" s="106" customFormat="1" ht="18.75" x14ac:dyDescent="0.3"/>
    <row r="18" s="106" customFormat="1" ht="18.75" x14ac:dyDescent="0.3"/>
    <row r="19" s="106" customFormat="1" ht="18.75" x14ac:dyDescent="0.3"/>
    <row r="20" s="106" customFormat="1" ht="18.75" x14ac:dyDescent="0.3"/>
    <row r="21" s="106" customFormat="1" ht="18.75" x14ac:dyDescent="0.3"/>
    <row r="22" s="106" customFormat="1" ht="18.75" x14ac:dyDescent="0.3"/>
    <row r="23" s="106" customFormat="1" ht="18.75" x14ac:dyDescent="0.3"/>
    <row r="24" s="106" customFormat="1" ht="18.75" x14ac:dyDescent="0.3"/>
    <row r="25" s="106" customFormat="1" ht="18.75" x14ac:dyDescent="0.3"/>
    <row r="26" s="106" customFormat="1" ht="18.75" x14ac:dyDescent="0.3"/>
    <row r="27" s="106" customFormat="1" ht="18.75" x14ac:dyDescent="0.3"/>
    <row r="28" s="106" customFormat="1" ht="18.75" x14ac:dyDescent="0.3"/>
    <row r="29" s="106" customFormat="1" ht="18.75" x14ac:dyDescent="0.3"/>
    <row r="30" s="106" customFormat="1" ht="18.75" x14ac:dyDescent="0.3"/>
    <row r="31" s="106" customFormat="1" ht="18.75" x14ac:dyDescent="0.3"/>
    <row r="32" s="106" customFormat="1" ht="18.75" x14ac:dyDescent="0.3"/>
    <row r="33" s="106" customFormat="1" ht="18.75" x14ac:dyDescent="0.3"/>
    <row r="34" s="106" customFormat="1" ht="18.75" x14ac:dyDescent="0.3"/>
    <row r="35" s="106" customFormat="1" ht="18.75" x14ac:dyDescent="0.3"/>
    <row r="36" s="106" customFormat="1" ht="18.75" x14ac:dyDescent="0.3"/>
    <row r="37" s="106" customFormat="1" ht="18.75" x14ac:dyDescent="0.3"/>
    <row r="38" s="106" customFormat="1" ht="18.75" x14ac:dyDescent="0.3"/>
    <row r="39" s="106" customFormat="1" ht="18.75" x14ac:dyDescent="0.3"/>
    <row r="40" s="106" customFormat="1" ht="18.75" x14ac:dyDescent="0.3"/>
    <row r="41" s="106" customFormat="1" ht="18.75" x14ac:dyDescent="0.3"/>
    <row r="42" s="106" customFormat="1" ht="18.75" x14ac:dyDescent="0.3"/>
    <row r="43" s="106" customFormat="1" ht="18.75" x14ac:dyDescent="0.3"/>
    <row r="44" s="106" customFormat="1" ht="18.75" x14ac:dyDescent="0.3"/>
    <row r="45" s="106" customFormat="1" ht="18.75" x14ac:dyDescent="0.3"/>
    <row r="46" s="106" customFormat="1" ht="18.75" x14ac:dyDescent="0.3"/>
    <row r="47" s="106" customFormat="1" ht="18.75" x14ac:dyDescent="0.3"/>
    <row r="48" s="106" customFormat="1" ht="18.75" x14ac:dyDescent="0.3"/>
    <row r="49" s="106" customFormat="1" ht="18.75" x14ac:dyDescent="0.3"/>
    <row r="50" s="106" customFormat="1" ht="18.75" x14ac:dyDescent="0.3"/>
    <row r="51" s="106" customFormat="1" ht="18.75" x14ac:dyDescent="0.3"/>
    <row r="52" s="106" customFormat="1" ht="18.75" x14ac:dyDescent="0.3"/>
    <row r="53" s="106" customFormat="1" ht="18.75" x14ac:dyDescent="0.3"/>
    <row r="54" s="110" customFormat="1" x14ac:dyDescent="0.25"/>
    <row r="55" s="110" customFormat="1" x14ac:dyDescent="0.25"/>
    <row r="56" s="110" customFormat="1" x14ac:dyDescent="0.25"/>
    <row r="57" s="110" customFormat="1" x14ac:dyDescent="0.25"/>
    <row r="58" s="110" customFormat="1" x14ac:dyDescent="0.25"/>
    <row r="59" s="110" customFormat="1" x14ac:dyDescent="0.25"/>
  </sheetData>
  <sheetProtection algorithmName="SHA-512" hashValue="1rPK0F2f/aqt5qVzZu4s4DBX6vj6PZrLLZGuG4l9s3RP4i9YR3BhaDaNaXG0ZcyE5mMjNXNs771WriXTBjW7iQ==" saltValue="sUrJQcQjWtihjgaPXQhMVA==" spinCount="100000" sheet="1" objects="1" scenarios="1"/>
  <mergeCells count="18">
    <mergeCell ref="A9:L9"/>
    <mergeCell ref="A11:L11"/>
    <mergeCell ref="I4:I5"/>
    <mergeCell ref="J4:J5"/>
    <mergeCell ref="K4:K5"/>
    <mergeCell ref="L4:L5"/>
    <mergeCell ref="A7:B7"/>
    <mergeCell ref="C7:L7"/>
    <mergeCell ref="A1:L1"/>
    <mergeCell ref="A2:L2"/>
    <mergeCell ref="A3:A5"/>
    <mergeCell ref="B3:L3"/>
    <mergeCell ref="B4:B5"/>
    <mergeCell ref="C4:C5"/>
    <mergeCell ref="D4:E4"/>
    <mergeCell ref="F4:F5"/>
    <mergeCell ref="G4:G5"/>
    <mergeCell ref="H4:H5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view="pageBreakPreview" topLeftCell="A23" zoomScaleNormal="100" zoomScaleSheetLayoutView="100" workbookViewId="0">
      <selection activeCell="A3" sqref="A3:D38"/>
    </sheetView>
  </sheetViews>
  <sheetFormatPr defaultRowHeight="15" x14ac:dyDescent="0.25"/>
  <cols>
    <col min="1" max="1" width="60.7109375" customWidth="1"/>
    <col min="2" max="2" width="17.140625" customWidth="1"/>
    <col min="3" max="3" width="32.85546875" customWidth="1"/>
    <col min="5" max="5" width="28.140625" customWidth="1"/>
  </cols>
  <sheetData>
    <row r="1" spans="1:4" ht="18.75" x14ac:dyDescent="0.3">
      <c r="A1" s="398" t="s">
        <v>257</v>
      </c>
      <c r="B1" s="399"/>
      <c r="C1" s="400"/>
    </row>
    <row r="2" spans="1:4" ht="75" x14ac:dyDescent="0.25">
      <c r="A2" s="109" t="s">
        <v>195</v>
      </c>
      <c r="B2" s="107" t="s">
        <v>196</v>
      </c>
      <c r="C2" s="108" t="s">
        <v>197</v>
      </c>
      <c r="D2" s="228"/>
    </row>
    <row r="3" spans="1:4" ht="18.75" x14ac:dyDescent="0.25">
      <c r="A3" s="122" t="s">
        <v>198</v>
      </c>
      <c r="B3" s="16">
        <v>21</v>
      </c>
      <c r="C3" s="123">
        <f>SUM(B6:B14)</f>
        <v>21</v>
      </c>
      <c r="D3" s="229">
        <v>19</v>
      </c>
    </row>
    <row r="4" spans="1:4" ht="56.25" x14ac:dyDescent="0.25">
      <c r="A4" s="24" t="s">
        <v>199</v>
      </c>
      <c r="B4" s="31">
        <v>2</v>
      </c>
      <c r="C4" s="124"/>
      <c r="D4" s="229"/>
    </row>
    <row r="5" spans="1:4" ht="18.75" x14ac:dyDescent="0.25">
      <c r="A5" s="125" t="s">
        <v>16</v>
      </c>
      <c r="B5" s="80"/>
      <c r="C5" s="126"/>
    </row>
    <row r="6" spans="1:4" ht="18.75" x14ac:dyDescent="0.25">
      <c r="A6" s="127" t="s">
        <v>200</v>
      </c>
      <c r="B6" s="34">
        <v>0</v>
      </c>
      <c r="C6" s="128">
        <f>100/B3*B6</f>
        <v>0</v>
      </c>
    </row>
    <row r="7" spans="1:4" ht="18.75" x14ac:dyDescent="0.25">
      <c r="A7" s="127" t="s">
        <v>201</v>
      </c>
      <c r="B7" s="34">
        <v>0</v>
      </c>
      <c r="C7" s="128">
        <f>100/B3*B7</f>
        <v>0</v>
      </c>
    </row>
    <row r="8" spans="1:4" ht="18.75" x14ac:dyDescent="0.25">
      <c r="A8" s="127" t="s">
        <v>202</v>
      </c>
      <c r="B8" s="34">
        <v>0</v>
      </c>
      <c r="C8" s="128">
        <f>100/B3*B8</f>
        <v>0</v>
      </c>
    </row>
    <row r="9" spans="1:4" ht="18.75" x14ac:dyDescent="0.25">
      <c r="A9" s="127" t="s">
        <v>203</v>
      </c>
      <c r="B9" s="34">
        <v>1</v>
      </c>
      <c r="C9" s="128">
        <f>100/B3*B9</f>
        <v>4.7619047619047619</v>
      </c>
    </row>
    <row r="10" spans="1:4" ht="37.5" x14ac:dyDescent="0.25">
      <c r="A10" s="127" t="s">
        <v>204</v>
      </c>
      <c r="B10" s="34">
        <v>1</v>
      </c>
      <c r="C10" s="128">
        <f>100/B3*B10</f>
        <v>4.7619047619047619</v>
      </c>
    </row>
    <row r="11" spans="1:4" ht="18.75" x14ac:dyDescent="0.25">
      <c r="A11" s="127" t="s">
        <v>205</v>
      </c>
      <c r="B11" s="34">
        <v>1</v>
      </c>
      <c r="C11" s="128">
        <f>100/B3*B11</f>
        <v>4.7619047619047619</v>
      </c>
    </row>
    <row r="12" spans="1:4" ht="18.75" x14ac:dyDescent="0.25">
      <c r="A12" s="127" t="s">
        <v>206</v>
      </c>
      <c r="B12" s="34">
        <v>17</v>
      </c>
      <c r="C12" s="128">
        <f>100/B3*B12</f>
        <v>80.952380952380949</v>
      </c>
    </row>
    <row r="13" spans="1:4" ht="18.75" x14ac:dyDescent="0.25">
      <c r="A13" s="127" t="s">
        <v>207</v>
      </c>
      <c r="B13" s="34">
        <v>0</v>
      </c>
      <c r="C13" s="128">
        <f>100/B3*B13</f>
        <v>0</v>
      </c>
    </row>
    <row r="14" spans="1:4" ht="18.75" x14ac:dyDescent="0.25">
      <c r="A14" s="129" t="s">
        <v>208</v>
      </c>
      <c r="B14" s="34">
        <v>1</v>
      </c>
      <c r="C14" s="128">
        <f>100/B3*B14</f>
        <v>4.7619047619047619</v>
      </c>
    </row>
    <row r="15" spans="1:4" ht="18.75" x14ac:dyDescent="0.25">
      <c r="A15" s="125" t="s">
        <v>209</v>
      </c>
      <c r="B15" s="81">
        <f>SUM(B16,B18,B19,B20)</f>
        <v>19</v>
      </c>
      <c r="C15" s="130" t="str">
        <f>IF(B15=D3,"ПРАВИЛЬНО","НЕПРАВИЛЬНО")</f>
        <v>ПРАВИЛЬНО</v>
      </c>
    </row>
    <row r="16" spans="1:4" ht="18.75" x14ac:dyDescent="0.25">
      <c r="A16" s="127" t="s">
        <v>254</v>
      </c>
      <c r="B16" s="82">
        <v>19</v>
      </c>
      <c r="C16" s="128">
        <f>100/D3*B16</f>
        <v>100</v>
      </c>
    </row>
    <row r="17" spans="1:3" ht="56.25" x14ac:dyDescent="0.25">
      <c r="A17" s="131" t="s">
        <v>210</v>
      </c>
      <c r="B17" s="84">
        <v>0</v>
      </c>
      <c r="C17" s="128">
        <f>100/D3*B17</f>
        <v>0</v>
      </c>
    </row>
    <row r="18" spans="1:3" ht="18.75" x14ac:dyDescent="0.25">
      <c r="A18" s="127" t="s">
        <v>211</v>
      </c>
      <c r="B18" s="84">
        <v>0</v>
      </c>
      <c r="C18" s="128">
        <f>100/D3*B18</f>
        <v>0</v>
      </c>
    </row>
    <row r="19" spans="1:3" ht="18.75" x14ac:dyDescent="0.25">
      <c r="A19" s="127" t="s">
        <v>212</v>
      </c>
      <c r="B19" s="84">
        <v>0</v>
      </c>
      <c r="C19" s="128">
        <f>100/D3*B19</f>
        <v>0</v>
      </c>
    </row>
    <row r="20" spans="1:3" ht="18.75" x14ac:dyDescent="0.25">
      <c r="A20" s="127" t="s">
        <v>213</v>
      </c>
      <c r="B20" s="84">
        <v>0</v>
      </c>
      <c r="C20" s="128">
        <f>100/D3*B20</f>
        <v>0</v>
      </c>
    </row>
    <row r="21" spans="1:3" ht="18.75" x14ac:dyDescent="0.25">
      <c r="A21" s="125" t="s">
        <v>214</v>
      </c>
      <c r="B21" s="81">
        <f>SUM(B22:B25)</f>
        <v>21</v>
      </c>
      <c r="C21" s="130" t="str">
        <f>IF(B21=B3,"ПРАВИЛЬНО","НЕПРАВИЛЬНО")</f>
        <v>ПРАВИЛЬНО</v>
      </c>
    </row>
    <row r="22" spans="1:3" ht="18.75" x14ac:dyDescent="0.25">
      <c r="A22" s="132" t="s">
        <v>215</v>
      </c>
      <c r="B22" s="82">
        <v>0</v>
      </c>
      <c r="C22" s="128">
        <f>100/B3*B22</f>
        <v>0</v>
      </c>
    </row>
    <row r="23" spans="1:3" ht="18.75" x14ac:dyDescent="0.25">
      <c r="A23" s="127" t="s">
        <v>216</v>
      </c>
      <c r="B23" s="84">
        <v>5</v>
      </c>
      <c r="C23" s="128">
        <f>100/B3*B23</f>
        <v>23.80952380952381</v>
      </c>
    </row>
    <row r="24" spans="1:3" ht="18.75" x14ac:dyDescent="0.25">
      <c r="A24" s="127" t="s">
        <v>217</v>
      </c>
      <c r="B24" s="84">
        <v>0</v>
      </c>
      <c r="C24" s="128">
        <f>100/B3*B24</f>
        <v>0</v>
      </c>
    </row>
    <row r="25" spans="1:3" ht="18.75" x14ac:dyDescent="0.25">
      <c r="A25" s="127" t="s">
        <v>218</v>
      </c>
      <c r="B25" s="84">
        <v>16</v>
      </c>
      <c r="C25" s="128">
        <f>100/B3*B25</f>
        <v>76.19047619047619</v>
      </c>
    </row>
    <row r="26" spans="1:3" ht="18.75" x14ac:dyDescent="0.25">
      <c r="A26" s="125" t="s">
        <v>219</v>
      </c>
      <c r="B26" s="81">
        <f>SUM(B27:B30)</f>
        <v>19</v>
      </c>
      <c r="C26" s="130" t="str">
        <f>IF(B26=D3,"ПРАВИЛЬНО","НЕПРАВИЛЬНО")</f>
        <v>ПРАВИЛЬНО</v>
      </c>
    </row>
    <row r="27" spans="1:3" ht="18.75" x14ac:dyDescent="0.25">
      <c r="A27" s="133" t="s">
        <v>220</v>
      </c>
      <c r="B27" s="84">
        <v>9</v>
      </c>
      <c r="C27" s="128">
        <f>100/D3*B27</f>
        <v>47.368421052631582</v>
      </c>
    </row>
    <row r="28" spans="1:3" ht="18.75" x14ac:dyDescent="0.25">
      <c r="A28" s="133" t="s">
        <v>221</v>
      </c>
      <c r="B28" s="84">
        <v>5</v>
      </c>
      <c r="C28" s="128">
        <f>100/D3*B28</f>
        <v>26.315789473684212</v>
      </c>
    </row>
    <row r="29" spans="1:3" ht="18.75" x14ac:dyDescent="0.25">
      <c r="A29" s="133" t="s">
        <v>222</v>
      </c>
      <c r="B29" s="84">
        <v>2</v>
      </c>
      <c r="C29" s="128">
        <f>100/D3*B29</f>
        <v>10.526315789473685</v>
      </c>
    </row>
    <row r="30" spans="1:3" ht="18.75" x14ac:dyDescent="0.25">
      <c r="A30" s="133" t="s">
        <v>223</v>
      </c>
      <c r="B30" s="84">
        <v>3</v>
      </c>
      <c r="C30" s="128">
        <f>100/D3*B30</f>
        <v>15.789473684210527</v>
      </c>
    </row>
    <row r="31" spans="1:3" ht="18.75" x14ac:dyDescent="0.25">
      <c r="A31" s="134" t="s">
        <v>224</v>
      </c>
      <c r="B31" s="81">
        <f>SUM(B32:B35)</f>
        <v>19</v>
      </c>
      <c r="C31" s="130" t="str">
        <f>IF(B31=D3,"ПРАВИЛЬНО","НЕПРАВИЛЬНО")</f>
        <v>ПРАВИЛЬНО</v>
      </c>
    </row>
    <row r="32" spans="1:3" ht="18.75" x14ac:dyDescent="0.25">
      <c r="A32" s="127" t="s">
        <v>220</v>
      </c>
      <c r="B32" s="84">
        <v>12</v>
      </c>
      <c r="C32" s="128">
        <f>100/D3*B32</f>
        <v>63.15789473684211</v>
      </c>
    </row>
    <row r="33" spans="1:3" ht="18.75" x14ac:dyDescent="0.25">
      <c r="A33" s="127" t="s">
        <v>221</v>
      </c>
      <c r="B33" s="84">
        <v>4</v>
      </c>
      <c r="C33" s="128">
        <f>100/D3*B33</f>
        <v>21.05263157894737</v>
      </c>
    </row>
    <row r="34" spans="1:3" ht="18.75" x14ac:dyDescent="0.25">
      <c r="A34" s="127" t="s">
        <v>222</v>
      </c>
      <c r="B34" s="84">
        <v>2</v>
      </c>
      <c r="C34" s="128">
        <f>100/D3*B34</f>
        <v>10.526315789473685</v>
      </c>
    </row>
    <row r="35" spans="1:3" ht="18.75" x14ac:dyDescent="0.25">
      <c r="A35" s="127" t="s">
        <v>223</v>
      </c>
      <c r="B35" s="84">
        <v>1</v>
      </c>
      <c r="C35" s="128">
        <f>100/D3*B35</f>
        <v>5.2631578947368425</v>
      </c>
    </row>
    <row r="36" spans="1:3" ht="18.75" x14ac:dyDescent="0.25">
      <c r="A36" s="125" t="s">
        <v>225</v>
      </c>
      <c r="B36" s="81">
        <f>SUM(B37:B38)</f>
        <v>19</v>
      </c>
      <c r="C36" s="130" t="str">
        <f>IF(B36=D3,"ПРАВИЛЬНО","НЕПРАВИЛЬНО")</f>
        <v>ПРАВИЛЬНО</v>
      </c>
    </row>
    <row r="37" spans="1:3" ht="18.75" x14ac:dyDescent="0.25">
      <c r="A37" s="127" t="s">
        <v>226</v>
      </c>
      <c r="B37" s="84">
        <v>18</v>
      </c>
      <c r="C37" s="128">
        <f>100/D3*B37</f>
        <v>94.736842105263165</v>
      </c>
    </row>
    <row r="38" spans="1:3" ht="19.5" thickBot="1" x14ac:dyDescent="0.3">
      <c r="A38" s="135" t="s">
        <v>227</v>
      </c>
      <c r="B38" s="136">
        <v>1</v>
      </c>
      <c r="C38" s="137">
        <f>100/D3*B38</f>
        <v>5.2631578947368425</v>
      </c>
    </row>
    <row r="39" spans="1:3" ht="18.75" x14ac:dyDescent="0.3">
      <c r="A39" s="51"/>
      <c r="B39" s="120"/>
      <c r="C39" s="121"/>
    </row>
  </sheetData>
  <mergeCells count="1">
    <mergeCell ref="A1:C1"/>
  </mergeCells>
  <conditionalFormatting sqref="E13">
    <cfRule type="cellIs" dxfId="0" priority="1" operator="greaterThan">
      <formula>SUM($B$16:$B$20)&lt;&gt;$B$3</formula>
    </cfRule>
  </conditionalFormatting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view="pageBreakPreview" zoomScale="80" zoomScaleNormal="100" zoomScaleSheetLayoutView="80" workbookViewId="0">
      <selection activeCell="D8" sqref="D8"/>
    </sheetView>
  </sheetViews>
  <sheetFormatPr defaultRowHeight="15" x14ac:dyDescent="0.25"/>
  <cols>
    <col min="1" max="1" width="48.28515625" customWidth="1"/>
    <col min="2" max="2" width="28" customWidth="1"/>
    <col min="3" max="3" width="27.85546875" customWidth="1"/>
    <col min="4" max="4" width="46.42578125" customWidth="1"/>
    <col min="5" max="5" width="27.28515625" customWidth="1"/>
    <col min="6" max="6" width="27.5703125" customWidth="1"/>
  </cols>
  <sheetData>
    <row r="1" spans="1:6" ht="18.75" x14ac:dyDescent="0.3">
      <c r="A1" s="377" t="s">
        <v>228</v>
      </c>
      <c r="B1" s="377"/>
      <c r="C1" s="377"/>
      <c r="D1" s="1"/>
      <c r="E1" s="45"/>
      <c r="F1" s="1"/>
    </row>
    <row r="2" spans="1:6" ht="93.75" x14ac:dyDescent="0.25">
      <c r="A2" s="61" t="s">
        <v>229</v>
      </c>
      <c r="B2" s="27" t="s">
        <v>230</v>
      </c>
      <c r="C2" s="27" t="s">
        <v>231</v>
      </c>
      <c r="D2" s="61" t="s">
        <v>229</v>
      </c>
      <c r="E2" s="27" t="s">
        <v>230</v>
      </c>
      <c r="F2" s="27" t="s">
        <v>231</v>
      </c>
    </row>
    <row r="3" spans="1:6" ht="18.75" x14ac:dyDescent="0.25">
      <c r="A3" s="86" t="s">
        <v>232</v>
      </c>
      <c r="B3" s="87">
        <f>B4+B5+B6+B7+B8+B9+B10+B11+B12+B13+B14+B15+B16+B17+B18+B19+B20+B21+B22+B23+B24</f>
        <v>2</v>
      </c>
      <c r="C3" s="88"/>
      <c r="D3" s="86" t="s">
        <v>233</v>
      </c>
      <c r="E3" s="87">
        <f>E4+E5+E6+E7+E8+E9+E10+E11+E12+E13+E14+E15+E16+E17+E18+E19+E20+E22+E21+E23+E24</f>
        <v>2</v>
      </c>
      <c r="F3" s="88"/>
    </row>
    <row r="4" spans="1:6" ht="87.75" customHeight="1" x14ac:dyDescent="0.25">
      <c r="A4" s="210" t="s">
        <v>341</v>
      </c>
      <c r="B4" s="89">
        <v>2</v>
      </c>
      <c r="C4" s="211" t="s">
        <v>342</v>
      </c>
      <c r="D4" s="232" t="s">
        <v>314</v>
      </c>
      <c r="E4" s="89">
        <v>2</v>
      </c>
      <c r="F4" s="91"/>
    </row>
    <row r="5" spans="1:6" ht="18.75" x14ac:dyDescent="0.3">
      <c r="A5" s="85"/>
      <c r="B5" s="89">
        <v>0</v>
      </c>
      <c r="C5" s="90"/>
      <c r="D5" s="85"/>
      <c r="E5" s="89"/>
      <c r="F5" s="91"/>
    </row>
    <row r="6" spans="1:6" ht="18.75" x14ac:dyDescent="0.3">
      <c r="A6" s="85"/>
      <c r="B6" s="89">
        <v>0</v>
      </c>
      <c r="C6" s="90"/>
      <c r="D6" s="85"/>
      <c r="E6" s="89"/>
      <c r="F6" s="91"/>
    </row>
    <row r="7" spans="1:6" ht="18.75" x14ac:dyDescent="0.3">
      <c r="A7" s="85"/>
      <c r="B7" s="89">
        <v>0</v>
      </c>
      <c r="C7" s="90"/>
      <c r="D7" s="85"/>
      <c r="E7" s="89"/>
      <c r="F7" s="91"/>
    </row>
    <row r="8" spans="1:6" ht="18.75" x14ac:dyDescent="0.3">
      <c r="A8" s="85"/>
      <c r="B8" s="89">
        <v>0</v>
      </c>
      <c r="C8" s="90"/>
      <c r="D8" s="85"/>
      <c r="E8" s="89"/>
      <c r="F8" s="91"/>
    </row>
    <row r="9" spans="1:6" ht="18.75" x14ac:dyDescent="0.3">
      <c r="A9" s="85"/>
      <c r="B9" s="89">
        <v>0</v>
      </c>
      <c r="C9" s="90"/>
      <c r="D9" s="85"/>
      <c r="E9" s="89"/>
      <c r="F9" s="92"/>
    </row>
    <row r="10" spans="1:6" ht="18.75" x14ac:dyDescent="0.3">
      <c r="A10" s="85"/>
      <c r="B10" s="89">
        <v>0</v>
      </c>
      <c r="C10" s="90"/>
      <c r="D10" s="85"/>
      <c r="E10" s="89"/>
      <c r="F10" s="91"/>
    </row>
    <row r="11" spans="1:6" ht="18.75" x14ac:dyDescent="0.3">
      <c r="A11" s="85"/>
      <c r="B11" s="89">
        <v>0</v>
      </c>
      <c r="C11" s="50"/>
      <c r="D11" s="85"/>
      <c r="E11" s="89"/>
      <c r="F11" s="91"/>
    </row>
    <row r="12" spans="1:6" ht="18.75" x14ac:dyDescent="0.3">
      <c r="A12" s="85"/>
      <c r="B12" s="89">
        <v>0</v>
      </c>
      <c r="C12" s="50"/>
      <c r="D12" s="85"/>
      <c r="E12" s="89"/>
      <c r="F12" s="91"/>
    </row>
    <row r="13" spans="1:6" ht="18.75" x14ac:dyDescent="0.3">
      <c r="A13" s="85"/>
      <c r="B13" s="89">
        <v>0</v>
      </c>
      <c r="C13" s="90"/>
      <c r="D13" s="85"/>
      <c r="E13" s="89"/>
      <c r="F13" s="91"/>
    </row>
    <row r="14" spans="1:6" ht="18.75" x14ac:dyDescent="0.3">
      <c r="A14" s="85"/>
      <c r="B14" s="89">
        <v>0</v>
      </c>
      <c r="C14" s="90"/>
      <c r="D14" s="85"/>
      <c r="E14" s="34"/>
      <c r="F14" s="30"/>
    </row>
    <row r="15" spans="1:6" ht="18.75" x14ac:dyDescent="0.3">
      <c r="A15" s="85"/>
      <c r="B15" s="89">
        <v>0</v>
      </c>
      <c r="C15" s="90"/>
      <c r="D15" s="85"/>
      <c r="E15" s="34"/>
      <c r="F15" s="30"/>
    </row>
    <row r="16" spans="1:6" ht="18.75" x14ac:dyDescent="0.3">
      <c r="A16" s="85"/>
      <c r="B16" s="89">
        <v>0</v>
      </c>
      <c r="C16" s="90"/>
      <c r="D16" s="85"/>
      <c r="E16" s="34"/>
      <c r="F16" s="30"/>
    </row>
    <row r="17" spans="1:6" ht="18.75" x14ac:dyDescent="0.3">
      <c r="A17" s="85"/>
      <c r="B17" s="89">
        <v>0</v>
      </c>
      <c r="C17" s="90"/>
      <c r="D17" s="85"/>
      <c r="E17" s="34"/>
      <c r="F17" s="30"/>
    </row>
    <row r="18" spans="1:6" ht="18.75" x14ac:dyDescent="0.3">
      <c r="A18" s="85"/>
      <c r="B18" s="89">
        <v>0</v>
      </c>
      <c r="C18" s="90"/>
      <c r="D18" s="85"/>
      <c r="E18" s="34"/>
      <c r="F18" s="30"/>
    </row>
    <row r="19" spans="1:6" ht="18.75" x14ac:dyDescent="0.3">
      <c r="A19" s="85"/>
      <c r="B19" s="89">
        <v>0</v>
      </c>
      <c r="C19" s="90"/>
      <c r="D19" s="85"/>
      <c r="E19" s="34"/>
      <c r="F19" s="30"/>
    </row>
    <row r="20" spans="1:6" ht="18.75" x14ac:dyDescent="0.3">
      <c r="A20" s="85"/>
      <c r="B20" s="89">
        <v>0</v>
      </c>
      <c r="C20" s="90"/>
      <c r="D20" s="85"/>
      <c r="E20" s="34"/>
      <c r="F20" s="30"/>
    </row>
    <row r="21" spans="1:6" ht="18.75" x14ac:dyDescent="0.3">
      <c r="A21" s="85"/>
      <c r="B21" s="89">
        <v>0</v>
      </c>
      <c r="C21" s="90"/>
      <c r="D21" s="85"/>
      <c r="E21" s="34"/>
      <c r="F21" s="30"/>
    </row>
    <row r="22" spans="1:6" ht="18.75" x14ac:dyDescent="0.25">
      <c r="A22" s="85"/>
      <c r="B22" s="33">
        <v>0</v>
      </c>
      <c r="C22" s="30"/>
      <c r="D22" s="85"/>
      <c r="E22" s="34"/>
      <c r="F22" s="30"/>
    </row>
    <row r="23" spans="1:6" ht="18.75" x14ac:dyDescent="0.25">
      <c r="A23" s="85"/>
      <c r="B23" s="33">
        <v>0</v>
      </c>
      <c r="C23" s="30"/>
      <c r="D23" s="85"/>
      <c r="E23" s="34"/>
      <c r="F23" s="30"/>
    </row>
    <row r="24" spans="1:6" ht="18.75" x14ac:dyDescent="0.25">
      <c r="A24" s="85"/>
      <c r="B24" s="33">
        <v>0</v>
      </c>
      <c r="C24" s="30"/>
      <c r="D24" s="85"/>
      <c r="E24" s="34"/>
      <c r="F24" s="30"/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view="pageBreakPreview" zoomScale="90" zoomScaleNormal="100" zoomScaleSheetLayoutView="90" workbookViewId="0">
      <selection activeCell="E27" sqref="E27"/>
    </sheetView>
  </sheetViews>
  <sheetFormatPr defaultRowHeight="15" x14ac:dyDescent="0.25"/>
  <cols>
    <col min="1" max="1" width="33.28515625" customWidth="1"/>
    <col min="2" max="2" width="28.42578125" customWidth="1"/>
    <col min="3" max="3" width="27.7109375" customWidth="1"/>
    <col min="4" max="4" width="26.42578125" customWidth="1"/>
    <col min="5" max="5" width="33.42578125" customWidth="1"/>
  </cols>
  <sheetData>
    <row r="1" spans="1:5" ht="18.75" x14ac:dyDescent="0.25">
      <c r="A1" s="301" t="s">
        <v>234</v>
      </c>
      <c r="B1" s="301"/>
      <c r="C1" s="301"/>
      <c r="D1" s="301"/>
      <c r="E1" s="301"/>
    </row>
    <row r="2" spans="1:5" ht="18.75" x14ac:dyDescent="0.25">
      <c r="A2" s="335" t="s">
        <v>235</v>
      </c>
      <c r="B2" s="401" t="s">
        <v>236</v>
      </c>
      <c r="C2" s="401"/>
      <c r="D2" s="401"/>
      <c r="E2" s="401"/>
    </row>
    <row r="3" spans="1:5" ht="56.25" x14ac:dyDescent="0.25">
      <c r="A3" s="335"/>
      <c r="B3" s="93" t="s">
        <v>237</v>
      </c>
      <c r="C3" s="93" t="s">
        <v>238</v>
      </c>
      <c r="D3" s="94" t="s">
        <v>239</v>
      </c>
      <c r="E3" s="27" t="s">
        <v>240</v>
      </c>
    </row>
    <row r="4" spans="1:5" ht="28.5" customHeight="1" x14ac:dyDescent="0.25">
      <c r="A4" s="40" t="s">
        <v>2</v>
      </c>
      <c r="B4" s="34"/>
      <c r="C4" s="95"/>
      <c r="D4" s="96"/>
      <c r="E4" s="96"/>
    </row>
    <row r="5" spans="1:5" ht="23.25" customHeight="1" x14ac:dyDescent="0.25">
      <c r="A5" s="83" t="s">
        <v>241</v>
      </c>
      <c r="B5" s="97"/>
      <c r="C5" s="95"/>
      <c r="D5" s="96"/>
      <c r="E5" s="96"/>
    </row>
    <row r="6" spans="1:5" ht="18.75" x14ac:dyDescent="0.25">
      <c r="A6" s="98" t="s">
        <v>242</v>
      </c>
      <c r="B6" s="99"/>
      <c r="C6" s="99"/>
      <c r="D6" s="57"/>
      <c r="E6" s="57"/>
    </row>
    <row r="7" spans="1:5" ht="18.75" x14ac:dyDescent="0.25">
      <c r="A7" s="98" t="s">
        <v>243</v>
      </c>
      <c r="B7" s="99"/>
      <c r="C7" s="99"/>
      <c r="D7" s="57"/>
      <c r="E7" s="57"/>
    </row>
    <row r="8" spans="1:5" ht="37.5" x14ac:dyDescent="0.25">
      <c r="A8" s="83" t="s">
        <v>244</v>
      </c>
      <c r="B8" s="97"/>
      <c r="C8" s="95"/>
      <c r="D8" s="57"/>
      <c r="E8" s="96"/>
    </row>
    <row r="9" spans="1:5" ht="37.5" x14ac:dyDescent="0.25">
      <c r="A9" s="83" t="s">
        <v>245</v>
      </c>
      <c r="B9" s="97"/>
      <c r="C9" s="95"/>
      <c r="D9" s="57"/>
      <c r="E9" s="96"/>
    </row>
    <row r="10" spans="1:5" ht="18.75" x14ac:dyDescent="0.25">
      <c r="A10" s="56" t="s">
        <v>185</v>
      </c>
      <c r="B10" s="57"/>
      <c r="C10" s="99"/>
      <c r="D10" s="57"/>
      <c r="E10" s="57"/>
    </row>
    <row r="11" spans="1:5" ht="18.75" x14ac:dyDescent="0.25">
      <c r="A11" s="98" t="s">
        <v>186</v>
      </c>
      <c r="B11" s="99"/>
      <c r="C11" s="99"/>
      <c r="D11" s="57"/>
      <c r="E11" s="57"/>
    </row>
    <row r="12" spans="1:5" ht="18.75" x14ac:dyDescent="0.25">
      <c r="A12" s="56" t="s">
        <v>187</v>
      </c>
      <c r="B12" s="99"/>
      <c r="C12" s="99"/>
      <c r="D12" s="57"/>
      <c r="E12" s="57"/>
    </row>
    <row r="13" spans="1:5" ht="18.75" x14ac:dyDescent="0.25">
      <c r="A13" s="98" t="s">
        <v>246</v>
      </c>
      <c r="B13" s="99"/>
      <c r="C13" s="100"/>
      <c r="D13" s="57"/>
      <c r="E13" s="57"/>
    </row>
    <row r="14" spans="1:5" ht="18.75" x14ac:dyDescent="0.25">
      <c r="A14" s="98" t="s">
        <v>247</v>
      </c>
      <c r="B14" s="99"/>
      <c r="C14" s="100"/>
      <c r="D14" s="57"/>
      <c r="E14" s="57"/>
    </row>
    <row r="15" spans="1:5" ht="18.75" x14ac:dyDescent="0.25">
      <c r="A15" s="98" t="s">
        <v>248</v>
      </c>
      <c r="B15" s="99"/>
      <c r="C15" s="100"/>
      <c r="D15" s="57"/>
      <c r="E15" s="57"/>
    </row>
    <row r="16" spans="1:5" ht="18.75" x14ac:dyDescent="0.25">
      <c r="A16" s="98" t="s">
        <v>249</v>
      </c>
      <c r="B16" s="99"/>
      <c r="C16" s="100"/>
      <c r="D16" s="57"/>
      <c r="E16" s="57"/>
    </row>
    <row r="17" spans="1:5" ht="42.75" customHeight="1" x14ac:dyDescent="0.25">
      <c r="A17" s="83" t="s">
        <v>250</v>
      </c>
      <c r="B17" s="99"/>
      <c r="C17" s="100"/>
      <c r="D17" s="57"/>
      <c r="E17" s="57"/>
    </row>
    <row r="18" spans="1:5" ht="18.75" x14ac:dyDescent="0.25">
      <c r="A18" s="98" t="s">
        <v>251</v>
      </c>
      <c r="B18" s="57"/>
      <c r="C18" s="100"/>
      <c r="D18" s="57"/>
      <c r="E18" s="57"/>
    </row>
    <row r="19" spans="1:5" ht="18.75" x14ac:dyDescent="0.25">
      <c r="A19" s="101" t="s">
        <v>252</v>
      </c>
      <c r="B19" s="102">
        <f>B18+B17+B16+B15+B14+B13+B12+B11+B10+B9+B8+B7+B6+B5+B4</f>
        <v>0</v>
      </c>
      <c r="C19" s="42">
        <f>C18+C17+C16+C15+C14+C13+C12+C11+C10+C9+C8+C7+C6+C5+C4</f>
        <v>0</v>
      </c>
      <c r="D19" s="42">
        <f>D18+D17+D16+D15+D14+D13+D12+D11+D10+D9+D8+D7+D6+D5+D4</f>
        <v>0</v>
      </c>
      <c r="E19" s="42">
        <f>E18+E17+E16+E15+E14+E13+E12+E11+E10+E9+E8+E7+E6+E5+E4</f>
        <v>0</v>
      </c>
    </row>
  </sheetData>
  <sheetProtection algorithmName="SHA-512" hashValue="QTz6obRKZUwcn5elJEztcHtoTQLCKB0PVRdpNYcPqDFty2c5oL02Sf+fuaKU+ajyULG+DFJ6HOU+UYnOfbwNQQ==" saltValue="wYGuYSOM99CshxuF7K2ATw==" spinCount="100000" sheet="1" objects="1" scenarios="1"/>
  <mergeCells count="3">
    <mergeCell ref="A1:E1"/>
    <mergeCell ref="A2:A3"/>
    <mergeCell ref="B2:E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16"/>
  <sheetViews>
    <sheetView view="pageBreakPreview" topLeftCell="B1" zoomScale="70" zoomScaleNormal="80" zoomScaleSheetLayoutView="70" workbookViewId="0">
      <selection activeCell="U10" sqref="U10"/>
    </sheetView>
  </sheetViews>
  <sheetFormatPr defaultRowHeight="15.75" x14ac:dyDescent="0.25"/>
  <cols>
    <col min="1" max="1" width="28.7109375" style="138" customWidth="1"/>
    <col min="2" max="25" width="9.140625" style="138"/>
    <col min="26" max="26" width="2.5703125" style="138" customWidth="1"/>
    <col min="27" max="27" width="24.85546875" style="138" hidden="1" customWidth="1"/>
    <col min="28" max="16384" width="9.140625" style="138"/>
  </cols>
  <sheetData>
    <row r="1" spans="1:25" x14ac:dyDescent="0.25">
      <c r="A1" s="319" t="s">
        <v>11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20"/>
      <c r="Q1" s="320"/>
      <c r="R1" s="320"/>
      <c r="S1" s="320"/>
      <c r="T1" s="320"/>
      <c r="U1" s="320"/>
      <c r="V1" s="320"/>
      <c r="W1" s="320"/>
      <c r="X1" s="320"/>
      <c r="Y1" s="321"/>
    </row>
    <row r="2" spans="1:25" x14ac:dyDescent="0.25">
      <c r="A2" s="322" t="s">
        <v>12</v>
      </c>
      <c r="B2" s="323"/>
      <c r="C2" s="323"/>
      <c r="D2" s="323"/>
      <c r="E2" s="323"/>
      <c r="F2" s="323"/>
      <c r="G2" s="323"/>
      <c r="H2" s="323"/>
      <c r="I2" s="323"/>
      <c r="J2" s="323"/>
      <c r="K2" s="323"/>
      <c r="L2" s="323"/>
      <c r="M2" s="323"/>
      <c r="N2" s="323"/>
      <c r="O2" s="323"/>
      <c r="P2" s="323"/>
      <c r="Q2" s="323"/>
      <c r="R2" s="323"/>
      <c r="S2" s="323"/>
      <c r="T2" s="323"/>
      <c r="U2" s="323"/>
      <c r="V2" s="323"/>
      <c r="W2" s="323"/>
      <c r="X2" s="323"/>
      <c r="Y2" s="324"/>
    </row>
    <row r="3" spans="1:25" x14ac:dyDescent="0.25">
      <c r="A3" s="325" t="s">
        <v>13</v>
      </c>
      <c r="B3" s="326" t="s">
        <v>14</v>
      </c>
      <c r="C3" s="326"/>
      <c r="D3" s="326"/>
      <c r="E3" s="326"/>
      <c r="F3" s="326"/>
      <c r="G3" s="326"/>
      <c r="H3" s="326"/>
      <c r="I3" s="326"/>
      <c r="J3" s="326"/>
      <c r="K3" s="326"/>
      <c r="L3" s="326"/>
      <c r="M3" s="326"/>
      <c r="N3" s="326"/>
      <c r="O3" s="326"/>
      <c r="P3" s="326"/>
      <c r="Q3" s="326"/>
      <c r="R3" s="326"/>
      <c r="S3" s="326"/>
      <c r="T3" s="326"/>
      <c r="U3" s="326"/>
      <c r="V3" s="326"/>
      <c r="W3" s="326"/>
      <c r="X3" s="326"/>
      <c r="Y3" s="327"/>
    </row>
    <row r="4" spans="1:25" x14ac:dyDescent="0.25">
      <c r="A4" s="325"/>
      <c r="B4" s="328" t="s">
        <v>15</v>
      </c>
      <c r="C4" s="328"/>
      <c r="D4" s="328"/>
      <c r="E4" s="326" t="s">
        <v>16</v>
      </c>
      <c r="F4" s="326"/>
      <c r="G4" s="326"/>
      <c r="H4" s="326"/>
      <c r="I4" s="326"/>
      <c r="J4" s="326"/>
      <c r="K4" s="326"/>
      <c r="L4" s="326"/>
      <c r="M4" s="326"/>
      <c r="N4" s="326"/>
      <c r="O4" s="326"/>
      <c r="P4" s="326"/>
      <c r="Q4" s="326"/>
      <c r="R4" s="326"/>
      <c r="S4" s="326"/>
      <c r="T4" s="326"/>
      <c r="U4" s="326"/>
      <c r="V4" s="326"/>
      <c r="W4" s="326"/>
      <c r="X4" s="326"/>
      <c r="Y4" s="327"/>
    </row>
    <row r="5" spans="1:25" x14ac:dyDescent="0.25">
      <c r="A5" s="325"/>
      <c r="B5" s="328"/>
      <c r="C5" s="328"/>
      <c r="D5" s="328"/>
      <c r="E5" s="326" t="s">
        <v>17</v>
      </c>
      <c r="F5" s="326"/>
      <c r="G5" s="326"/>
      <c r="H5" s="326" t="s">
        <v>18</v>
      </c>
      <c r="I5" s="326"/>
      <c r="J5" s="326"/>
      <c r="K5" s="326" t="s">
        <v>19</v>
      </c>
      <c r="L5" s="326"/>
      <c r="M5" s="326"/>
      <c r="N5" s="326" t="s">
        <v>20</v>
      </c>
      <c r="O5" s="326"/>
      <c r="P5" s="326"/>
      <c r="Q5" s="326" t="s">
        <v>21</v>
      </c>
      <c r="R5" s="326"/>
      <c r="S5" s="326"/>
      <c r="T5" s="326" t="s">
        <v>22</v>
      </c>
      <c r="U5" s="326"/>
      <c r="V5" s="326"/>
      <c r="W5" s="326" t="s">
        <v>23</v>
      </c>
      <c r="X5" s="326"/>
      <c r="Y5" s="327"/>
    </row>
    <row r="6" spans="1:25" ht="60" customHeight="1" x14ac:dyDescent="0.25">
      <c r="A6" s="325"/>
      <c r="B6" s="139" t="s">
        <v>24</v>
      </c>
      <c r="C6" s="140" t="s">
        <v>25</v>
      </c>
      <c r="D6" s="140" t="s">
        <v>26</v>
      </c>
      <c r="E6" s="139" t="s">
        <v>24</v>
      </c>
      <c r="F6" s="140" t="s">
        <v>25</v>
      </c>
      <c r="G6" s="140" t="s">
        <v>26</v>
      </c>
      <c r="H6" s="139" t="s">
        <v>24</v>
      </c>
      <c r="I6" s="140" t="s">
        <v>25</v>
      </c>
      <c r="J6" s="140" t="s">
        <v>26</v>
      </c>
      <c r="K6" s="139" t="s">
        <v>24</v>
      </c>
      <c r="L6" s="140" t="s">
        <v>25</v>
      </c>
      <c r="M6" s="140" t="s">
        <v>26</v>
      </c>
      <c r="N6" s="139" t="s">
        <v>24</v>
      </c>
      <c r="O6" s="140" t="s">
        <v>25</v>
      </c>
      <c r="P6" s="140" t="s">
        <v>26</v>
      </c>
      <c r="Q6" s="139" t="s">
        <v>24</v>
      </c>
      <c r="R6" s="140" t="s">
        <v>25</v>
      </c>
      <c r="S6" s="140" t="s">
        <v>26</v>
      </c>
      <c r="T6" s="139" t="s">
        <v>24</v>
      </c>
      <c r="U6" s="140" t="s">
        <v>25</v>
      </c>
      <c r="V6" s="140" t="s">
        <v>26</v>
      </c>
      <c r="W6" s="139" t="s">
        <v>24</v>
      </c>
      <c r="X6" s="140" t="s">
        <v>25</v>
      </c>
      <c r="Y6" s="141" t="s">
        <v>26</v>
      </c>
    </row>
    <row r="7" spans="1:25" x14ac:dyDescent="0.25">
      <c r="A7" s="329" t="s">
        <v>27</v>
      </c>
      <c r="B7" s="330"/>
      <c r="C7" s="330"/>
      <c r="D7" s="330"/>
      <c r="E7" s="330"/>
      <c r="F7" s="330"/>
      <c r="G7" s="330"/>
      <c r="H7" s="330"/>
      <c r="I7" s="330"/>
      <c r="J7" s="330"/>
      <c r="K7" s="330"/>
      <c r="L7" s="330"/>
      <c r="M7" s="330"/>
      <c r="N7" s="330"/>
      <c r="O7" s="330"/>
      <c r="P7" s="330"/>
      <c r="Q7" s="330"/>
      <c r="R7" s="330"/>
      <c r="S7" s="330"/>
      <c r="T7" s="330"/>
      <c r="U7" s="330"/>
      <c r="V7" s="330"/>
      <c r="W7" s="330"/>
      <c r="X7" s="330"/>
      <c r="Y7" s="331"/>
    </row>
    <row r="8" spans="1:25" ht="36.75" customHeight="1" x14ac:dyDescent="0.25">
      <c r="A8" s="142" t="s">
        <v>28</v>
      </c>
      <c r="B8" s="143">
        <f>SUM(E8,H8,K8,N8,Q8,T8,W8)</f>
        <v>395</v>
      </c>
      <c r="C8" s="143">
        <f>SUM(F8,I8,L8,O8,R8,U8,X8)</f>
        <v>398</v>
      </c>
      <c r="D8" s="143">
        <f>D9+D10+D11+D12+D14+D15+D16+D17+D18+D19+D20+D22+D23+D24+D25</f>
        <v>413</v>
      </c>
      <c r="E8" s="144">
        <f>SUM(E9:E12,E14:E20,E22:E25)</f>
        <v>98</v>
      </c>
      <c r="F8" s="144">
        <f t="shared" ref="F8:Y8" si="0">SUM(F9:F12,F14:F20,F22:F25)</f>
        <v>98</v>
      </c>
      <c r="G8" s="144">
        <f t="shared" si="0"/>
        <v>98</v>
      </c>
      <c r="H8" s="144">
        <f t="shared" si="0"/>
        <v>4</v>
      </c>
      <c r="I8" s="144">
        <f t="shared" si="0"/>
        <v>4</v>
      </c>
      <c r="J8" s="144">
        <f t="shared" si="0"/>
        <v>8</v>
      </c>
      <c r="K8" s="144">
        <f t="shared" si="0"/>
        <v>132</v>
      </c>
      <c r="L8" s="144">
        <f t="shared" si="0"/>
        <v>132</v>
      </c>
      <c r="M8" s="144">
        <f t="shared" si="0"/>
        <v>132</v>
      </c>
      <c r="N8" s="144">
        <f t="shared" si="0"/>
        <v>47</v>
      </c>
      <c r="O8" s="144">
        <f t="shared" si="0"/>
        <v>47</v>
      </c>
      <c r="P8" s="144">
        <f t="shared" si="0"/>
        <v>53</v>
      </c>
      <c r="Q8" s="144">
        <f t="shared" si="0"/>
        <v>15</v>
      </c>
      <c r="R8" s="144">
        <f t="shared" si="0"/>
        <v>15</v>
      </c>
      <c r="S8" s="144">
        <f t="shared" si="0"/>
        <v>20</v>
      </c>
      <c r="T8" s="144">
        <f t="shared" si="0"/>
        <v>31</v>
      </c>
      <c r="U8" s="144">
        <f t="shared" si="0"/>
        <v>31</v>
      </c>
      <c r="V8" s="144">
        <f t="shared" si="0"/>
        <v>31</v>
      </c>
      <c r="W8" s="144">
        <f t="shared" si="0"/>
        <v>68</v>
      </c>
      <c r="X8" s="144">
        <f t="shared" si="0"/>
        <v>71</v>
      </c>
      <c r="Y8" s="145">
        <f t="shared" si="0"/>
        <v>71</v>
      </c>
    </row>
    <row r="9" spans="1:25" ht="38.25" customHeight="1" x14ac:dyDescent="0.25">
      <c r="A9" s="146" t="s">
        <v>29</v>
      </c>
      <c r="B9" s="143">
        <f t="shared" ref="B9:D12" si="1">SUM(E9,H9,K9,N9,Q9,T9,W9)</f>
        <v>0</v>
      </c>
      <c r="C9" s="143">
        <f t="shared" si="1"/>
        <v>0</v>
      </c>
      <c r="D9" s="143">
        <f t="shared" si="1"/>
        <v>0</v>
      </c>
      <c r="E9" s="233">
        <v>0</v>
      </c>
      <c r="F9" s="233">
        <v>0</v>
      </c>
      <c r="G9" s="233">
        <v>0</v>
      </c>
      <c r="H9" s="233">
        <v>0</v>
      </c>
      <c r="I9" s="233">
        <v>0</v>
      </c>
      <c r="J9" s="233">
        <v>0</v>
      </c>
      <c r="K9" s="233">
        <v>0</v>
      </c>
      <c r="L9" s="233">
        <v>0</v>
      </c>
      <c r="M9" s="233">
        <v>0</v>
      </c>
      <c r="N9" s="233">
        <v>0</v>
      </c>
      <c r="O9" s="233">
        <v>0</v>
      </c>
      <c r="P9" s="233">
        <v>0</v>
      </c>
      <c r="Q9" s="233">
        <v>0</v>
      </c>
      <c r="R9" s="233">
        <v>0</v>
      </c>
      <c r="S9" s="233">
        <v>0</v>
      </c>
      <c r="T9" s="233">
        <v>0</v>
      </c>
      <c r="U9" s="233">
        <v>0</v>
      </c>
      <c r="V9" s="233">
        <v>0</v>
      </c>
      <c r="W9" s="233">
        <v>0</v>
      </c>
      <c r="X9" s="233">
        <v>0</v>
      </c>
      <c r="Y9" s="234">
        <v>0</v>
      </c>
    </row>
    <row r="10" spans="1:25" ht="41.25" customHeight="1" x14ac:dyDescent="0.25">
      <c r="A10" s="147" t="s">
        <v>30</v>
      </c>
      <c r="B10" s="143">
        <f t="shared" si="1"/>
        <v>0</v>
      </c>
      <c r="C10" s="143">
        <f t="shared" si="1"/>
        <v>0</v>
      </c>
      <c r="D10" s="143">
        <f t="shared" si="1"/>
        <v>0</v>
      </c>
      <c r="E10" s="233">
        <v>0</v>
      </c>
      <c r="F10" s="233">
        <v>0</v>
      </c>
      <c r="G10" s="233">
        <v>0</v>
      </c>
      <c r="H10" s="233">
        <v>0</v>
      </c>
      <c r="I10" s="233">
        <v>0</v>
      </c>
      <c r="J10" s="233">
        <v>0</v>
      </c>
      <c r="K10" s="233">
        <v>0</v>
      </c>
      <c r="L10" s="233">
        <v>0</v>
      </c>
      <c r="M10" s="233">
        <v>0</v>
      </c>
      <c r="N10" s="233">
        <v>0</v>
      </c>
      <c r="O10" s="233">
        <v>0</v>
      </c>
      <c r="P10" s="233">
        <v>0</v>
      </c>
      <c r="Q10" s="233">
        <v>0</v>
      </c>
      <c r="R10" s="233">
        <v>0</v>
      </c>
      <c r="S10" s="233">
        <v>0</v>
      </c>
      <c r="T10" s="233">
        <v>0</v>
      </c>
      <c r="U10" s="233">
        <v>0</v>
      </c>
      <c r="V10" s="233">
        <v>0</v>
      </c>
      <c r="W10" s="233">
        <v>0</v>
      </c>
      <c r="X10" s="233">
        <v>0</v>
      </c>
      <c r="Y10" s="234">
        <v>0</v>
      </c>
    </row>
    <row r="11" spans="1:25" ht="50.25" customHeight="1" x14ac:dyDescent="0.25">
      <c r="A11" s="147" t="s">
        <v>31</v>
      </c>
      <c r="B11" s="143">
        <f t="shared" si="1"/>
        <v>0</v>
      </c>
      <c r="C11" s="143">
        <f t="shared" si="1"/>
        <v>0</v>
      </c>
      <c r="D11" s="143">
        <f t="shared" si="1"/>
        <v>0</v>
      </c>
      <c r="E11" s="233">
        <v>0</v>
      </c>
      <c r="F11" s="233">
        <v>0</v>
      </c>
      <c r="G11" s="233">
        <v>0</v>
      </c>
      <c r="H11" s="233">
        <v>0</v>
      </c>
      <c r="I11" s="233">
        <v>0</v>
      </c>
      <c r="J11" s="233">
        <v>0</v>
      </c>
      <c r="K11" s="233">
        <v>0</v>
      </c>
      <c r="L11" s="233">
        <v>0</v>
      </c>
      <c r="M11" s="233">
        <v>0</v>
      </c>
      <c r="N11" s="233">
        <v>0</v>
      </c>
      <c r="O11" s="233">
        <v>0</v>
      </c>
      <c r="P11" s="233">
        <v>0</v>
      </c>
      <c r="Q11" s="233">
        <v>0</v>
      </c>
      <c r="R11" s="233">
        <v>0</v>
      </c>
      <c r="S11" s="233">
        <v>0</v>
      </c>
      <c r="T11" s="233">
        <v>0</v>
      </c>
      <c r="U11" s="233">
        <v>0</v>
      </c>
      <c r="V11" s="233">
        <v>0</v>
      </c>
      <c r="W11" s="233">
        <v>0</v>
      </c>
      <c r="X11" s="233">
        <v>0</v>
      </c>
      <c r="Y11" s="234">
        <v>0</v>
      </c>
    </row>
    <row r="12" spans="1:25" x14ac:dyDescent="0.25">
      <c r="A12" s="148" t="s">
        <v>32</v>
      </c>
      <c r="B12" s="143">
        <f t="shared" si="1"/>
        <v>0</v>
      </c>
      <c r="C12" s="143">
        <f t="shared" si="1"/>
        <v>0</v>
      </c>
      <c r="D12" s="143">
        <f t="shared" si="1"/>
        <v>0</v>
      </c>
      <c r="E12" s="233">
        <v>0</v>
      </c>
      <c r="F12" s="233">
        <v>0</v>
      </c>
      <c r="G12" s="233">
        <v>0</v>
      </c>
      <c r="H12" s="233">
        <v>0</v>
      </c>
      <c r="I12" s="233">
        <v>0</v>
      </c>
      <c r="J12" s="233">
        <v>0</v>
      </c>
      <c r="K12" s="233">
        <v>0</v>
      </c>
      <c r="L12" s="233">
        <v>0</v>
      </c>
      <c r="M12" s="233">
        <v>0</v>
      </c>
      <c r="N12" s="233">
        <v>0</v>
      </c>
      <c r="O12" s="233">
        <v>0</v>
      </c>
      <c r="P12" s="233">
        <v>0</v>
      </c>
      <c r="Q12" s="233">
        <v>0</v>
      </c>
      <c r="R12" s="233">
        <v>0</v>
      </c>
      <c r="S12" s="233">
        <v>0</v>
      </c>
      <c r="T12" s="233">
        <v>0</v>
      </c>
      <c r="U12" s="233">
        <v>0</v>
      </c>
      <c r="V12" s="233">
        <v>0</v>
      </c>
      <c r="W12" s="233">
        <v>0</v>
      </c>
      <c r="X12" s="233">
        <v>0</v>
      </c>
      <c r="Y12" s="234">
        <v>0</v>
      </c>
    </row>
    <row r="13" spans="1:25" x14ac:dyDescent="0.25">
      <c r="A13" s="329" t="s">
        <v>33</v>
      </c>
      <c r="B13" s="330"/>
      <c r="C13" s="330"/>
      <c r="D13" s="330"/>
      <c r="E13" s="330"/>
      <c r="F13" s="330"/>
      <c r="G13" s="330"/>
      <c r="H13" s="330"/>
      <c r="I13" s="330"/>
      <c r="J13" s="330"/>
      <c r="K13" s="330"/>
      <c r="L13" s="330"/>
      <c r="M13" s="330"/>
      <c r="N13" s="330"/>
      <c r="O13" s="330"/>
      <c r="P13" s="330"/>
      <c r="Q13" s="330"/>
      <c r="R13" s="330"/>
      <c r="S13" s="330"/>
      <c r="T13" s="330"/>
      <c r="U13" s="330"/>
      <c r="V13" s="330"/>
      <c r="W13" s="330"/>
      <c r="X13" s="330"/>
      <c r="Y13" s="331"/>
    </row>
    <row r="14" spans="1:25" ht="42.75" customHeight="1" x14ac:dyDescent="0.25">
      <c r="A14" s="146" t="s">
        <v>29</v>
      </c>
      <c r="B14" s="143">
        <f t="shared" ref="B14:D20" si="2">SUM(E14,H14,K14,N14,Q14,T14,W14)</f>
        <v>0</v>
      </c>
      <c r="C14" s="143">
        <f t="shared" si="2"/>
        <v>0</v>
      </c>
      <c r="D14" s="143">
        <f t="shared" si="2"/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  <c r="O14" s="17">
        <v>0</v>
      </c>
      <c r="P14" s="17">
        <v>0</v>
      </c>
      <c r="Q14" s="17">
        <v>0</v>
      </c>
      <c r="R14" s="17">
        <v>0</v>
      </c>
      <c r="S14" s="17">
        <v>0</v>
      </c>
      <c r="T14" s="17">
        <v>0</v>
      </c>
      <c r="U14" s="17">
        <v>0</v>
      </c>
      <c r="V14" s="17">
        <v>0</v>
      </c>
      <c r="W14" s="17">
        <v>0</v>
      </c>
      <c r="X14" s="17">
        <v>0</v>
      </c>
      <c r="Y14" s="18">
        <v>0</v>
      </c>
    </row>
    <row r="15" spans="1:25" ht="39.75" customHeight="1" x14ac:dyDescent="0.25">
      <c r="A15" s="147" t="s">
        <v>30</v>
      </c>
      <c r="B15" s="143">
        <f t="shared" si="2"/>
        <v>0</v>
      </c>
      <c r="C15" s="143">
        <f t="shared" si="2"/>
        <v>0</v>
      </c>
      <c r="D15" s="143">
        <f t="shared" si="2"/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  <c r="N15" s="17">
        <v>0</v>
      </c>
      <c r="O15" s="17">
        <v>0</v>
      </c>
      <c r="P15" s="17">
        <v>0</v>
      </c>
      <c r="Q15" s="17">
        <v>0</v>
      </c>
      <c r="R15" s="17">
        <v>0</v>
      </c>
      <c r="S15" s="17">
        <v>0</v>
      </c>
      <c r="T15" s="17">
        <v>0</v>
      </c>
      <c r="U15" s="17">
        <v>0</v>
      </c>
      <c r="V15" s="17">
        <v>0</v>
      </c>
      <c r="W15" s="17">
        <v>0</v>
      </c>
      <c r="X15" s="17">
        <v>0</v>
      </c>
      <c r="Y15" s="18">
        <v>0</v>
      </c>
    </row>
    <row r="16" spans="1:25" ht="45" customHeight="1" x14ac:dyDescent="0.25">
      <c r="A16" s="147" t="s">
        <v>31</v>
      </c>
      <c r="B16" s="143">
        <f t="shared" si="2"/>
        <v>0</v>
      </c>
      <c r="C16" s="143">
        <f t="shared" si="2"/>
        <v>0</v>
      </c>
      <c r="D16" s="143">
        <f t="shared" si="2"/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7">
        <v>0</v>
      </c>
      <c r="P16" s="17">
        <v>0</v>
      </c>
      <c r="Q16" s="17">
        <v>0</v>
      </c>
      <c r="R16" s="17">
        <v>0</v>
      </c>
      <c r="S16" s="17">
        <v>0</v>
      </c>
      <c r="T16" s="17">
        <v>0</v>
      </c>
      <c r="U16" s="17">
        <v>0</v>
      </c>
      <c r="V16" s="17">
        <v>0</v>
      </c>
      <c r="W16" s="17">
        <v>0</v>
      </c>
      <c r="X16" s="17">
        <v>0</v>
      </c>
      <c r="Y16" s="18">
        <v>0</v>
      </c>
    </row>
    <row r="17" spans="1:25" ht="45" customHeight="1" x14ac:dyDescent="0.25">
      <c r="A17" s="146" t="s">
        <v>34</v>
      </c>
      <c r="B17" s="143">
        <f t="shared" si="2"/>
        <v>375</v>
      </c>
      <c r="C17" s="143">
        <f t="shared" si="2"/>
        <v>375</v>
      </c>
      <c r="D17" s="143">
        <f t="shared" si="2"/>
        <v>390</v>
      </c>
      <c r="E17" s="17">
        <v>98</v>
      </c>
      <c r="F17" s="17">
        <v>98</v>
      </c>
      <c r="G17" s="17">
        <v>98</v>
      </c>
      <c r="H17" s="17">
        <v>4</v>
      </c>
      <c r="I17" s="17">
        <v>4</v>
      </c>
      <c r="J17" s="17">
        <v>8</v>
      </c>
      <c r="K17" s="17">
        <v>132</v>
      </c>
      <c r="L17" s="17">
        <v>132</v>
      </c>
      <c r="M17" s="17">
        <v>132</v>
      </c>
      <c r="N17" s="17">
        <v>47</v>
      </c>
      <c r="O17" s="17">
        <v>47</v>
      </c>
      <c r="P17" s="17">
        <v>53</v>
      </c>
      <c r="Q17" s="17">
        <v>15</v>
      </c>
      <c r="R17" s="17">
        <v>15</v>
      </c>
      <c r="S17" s="17">
        <v>20</v>
      </c>
      <c r="T17" s="17">
        <v>31</v>
      </c>
      <c r="U17" s="17">
        <v>31</v>
      </c>
      <c r="V17" s="17">
        <v>31</v>
      </c>
      <c r="W17" s="17">
        <v>48</v>
      </c>
      <c r="X17" s="17">
        <v>48</v>
      </c>
      <c r="Y17" s="18">
        <v>48</v>
      </c>
    </row>
    <row r="18" spans="1:25" ht="47.25" customHeight="1" x14ac:dyDescent="0.25">
      <c r="A18" s="147" t="s">
        <v>35</v>
      </c>
      <c r="B18" s="143">
        <f t="shared" si="2"/>
        <v>0</v>
      </c>
      <c r="C18" s="143">
        <f t="shared" si="2"/>
        <v>0</v>
      </c>
      <c r="D18" s="143">
        <f t="shared" si="2"/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7">
        <v>0</v>
      </c>
      <c r="R18" s="17">
        <v>0</v>
      </c>
      <c r="S18" s="17">
        <v>0</v>
      </c>
      <c r="T18" s="17">
        <v>0</v>
      </c>
      <c r="U18" s="17">
        <v>0</v>
      </c>
      <c r="V18" s="17">
        <v>0</v>
      </c>
      <c r="W18" s="17">
        <v>0</v>
      </c>
      <c r="X18" s="17">
        <v>0</v>
      </c>
      <c r="Y18" s="18">
        <v>0</v>
      </c>
    </row>
    <row r="19" spans="1:25" ht="44.25" customHeight="1" x14ac:dyDescent="0.25">
      <c r="A19" s="147" t="s">
        <v>36</v>
      </c>
      <c r="B19" s="143">
        <f t="shared" si="2"/>
        <v>20</v>
      </c>
      <c r="C19" s="143">
        <f t="shared" si="2"/>
        <v>23</v>
      </c>
      <c r="D19" s="143">
        <f t="shared" si="2"/>
        <v>23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7">
        <v>0</v>
      </c>
      <c r="R19" s="17">
        <v>0</v>
      </c>
      <c r="S19" s="17">
        <v>0</v>
      </c>
      <c r="T19" s="17">
        <v>0</v>
      </c>
      <c r="U19" s="17">
        <v>0</v>
      </c>
      <c r="V19" s="17">
        <v>0</v>
      </c>
      <c r="W19" s="17">
        <v>20</v>
      </c>
      <c r="X19" s="17">
        <v>23</v>
      </c>
      <c r="Y19" s="18">
        <v>23</v>
      </c>
    </row>
    <row r="20" spans="1:25" x14ac:dyDescent="0.25">
      <c r="A20" s="148" t="s">
        <v>32</v>
      </c>
      <c r="B20" s="143">
        <f t="shared" si="2"/>
        <v>0</v>
      </c>
      <c r="C20" s="143">
        <f t="shared" si="2"/>
        <v>0</v>
      </c>
      <c r="D20" s="143">
        <f t="shared" si="2"/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17">
        <v>0</v>
      </c>
      <c r="O20" s="17">
        <v>0</v>
      </c>
      <c r="P20" s="17">
        <v>0</v>
      </c>
      <c r="Q20" s="17">
        <v>0</v>
      </c>
      <c r="R20" s="17">
        <v>0</v>
      </c>
      <c r="S20" s="17">
        <v>0</v>
      </c>
      <c r="T20" s="17">
        <v>0</v>
      </c>
      <c r="U20" s="17">
        <v>0</v>
      </c>
      <c r="V20" s="17">
        <v>0</v>
      </c>
      <c r="W20" s="17">
        <v>0</v>
      </c>
      <c r="X20" s="17">
        <v>0</v>
      </c>
      <c r="Y20" s="18">
        <v>0</v>
      </c>
    </row>
    <row r="21" spans="1:25" x14ac:dyDescent="0.25">
      <c r="A21" s="316" t="s">
        <v>37</v>
      </c>
      <c r="B21" s="317"/>
      <c r="C21" s="317"/>
      <c r="D21" s="317"/>
      <c r="E21" s="317"/>
      <c r="F21" s="317"/>
      <c r="G21" s="317"/>
      <c r="H21" s="317"/>
      <c r="I21" s="317"/>
      <c r="J21" s="317"/>
      <c r="K21" s="317"/>
      <c r="L21" s="317"/>
      <c r="M21" s="317"/>
      <c r="N21" s="317"/>
      <c r="O21" s="317"/>
      <c r="P21" s="317"/>
      <c r="Q21" s="317"/>
      <c r="R21" s="317"/>
      <c r="S21" s="317"/>
      <c r="T21" s="317"/>
      <c r="U21" s="317"/>
      <c r="V21" s="317"/>
      <c r="W21" s="317"/>
      <c r="X21" s="317"/>
      <c r="Y21" s="318"/>
    </row>
    <row r="22" spans="1:25" ht="45" customHeight="1" x14ac:dyDescent="0.25">
      <c r="A22" s="146" t="s">
        <v>29</v>
      </c>
      <c r="B22" s="143">
        <f t="shared" ref="B22:D25" si="3">SUM(E22,H22,K22,N22,Q22,T22,W22)</f>
        <v>0</v>
      </c>
      <c r="C22" s="143">
        <f t="shared" si="3"/>
        <v>0</v>
      </c>
      <c r="D22" s="143">
        <f t="shared" si="3"/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17">
        <v>0</v>
      </c>
      <c r="O22" s="17">
        <v>0</v>
      </c>
      <c r="P22" s="17">
        <v>0</v>
      </c>
      <c r="Q22" s="17">
        <v>0</v>
      </c>
      <c r="R22" s="17">
        <v>0</v>
      </c>
      <c r="S22" s="17">
        <v>0</v>
      </c>
      <c r="T22" s="17">
        <v>0</v>
      </c>
      <c r="U22" s="17">
        <v>0</v>
      </c>
      <c r="V22" s="17">
        <v>0</v>
      </c>
      <c r="W22" s="17">
        <v>0</v>
      </c>
      <c r="X22" s="17">
        <v>0</v>
      </c>
      <c r="Y22" s="18">
        <v>0</v>
      </c>
    </row>
    <row r="23" spans="1:25" ht="44.25" customHeight="1" x14ac:dyDescent="0.25">
      <c r="A23" s="147" t="s">
        <v>30</v>
      </c>
      <c r="B23" s="143">
        <f t="shared" si="3"/>
        <v>0</v>
      </c>
      <c r="C23" s="143">
        <f t="shared" si="3"/>
        <v>0</v>
      </c>
      <c r="D23" s="143">
        <f t="shared" si="3"/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17">
        <v>0</v>
      </c>
      <c r="N23" s="17">
        <v>0</v>
      </c>
      <c r="O23" s="17">
        <v>0</v>
      </c>
      <c r="P23" s="17">
        <v>0</v>
      </c>
      <c r="Q23" s="17">
        <v>0</v>
      </c>
      <c r="R23" s="17">
        <v>0</v>
      </c>
      <c r="S23" s="17">
        <v>0</v>
      </c>
      <c r="T23" s="17">
        <v>0</v>
      </c>
      <c r="U23" s="17">
        <v>0</v>
      </c>
      <c r="V23" s="17">
        <v>0</v>
      </c>
      <c r="W23" s="17">
        <v>0</v>
      </c>
      <c r="X23" s="17">
        <v>0</v>
      </c>
      <c r="Y23" s="18">
        <v>0</v>
      </c>
    </row>
    <row r="24" spans="1:25" ht="45" customHeight="1" x14ac:dyDescent="0.25">
      <c r="A24" s="147" t="s">
        <v>31</v>
      </c>
      <c r="B24" s="143">
        <f t="shared" si="3"/>
        <v>0</v>
      </c>
      <c r="C24" s="143">
        <f t="shared" si="3"/>
        <v>0</v>
      </c>
      <c r="D24" s="143">
        <f t="shared" si="3"/>
        <v>0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17">
        <v>0</v>
      </c>
      <c r="M24" s="17">
        <v>0</v>
      </c>
      <c r="N24" s="17">
        <v>0</v>
      </c>
      <c r="O24" s="17">
        <v>0</v>
      </c>
      <c r="P24" s="17">
        <v>0</v>
      </c>
      <c r="Q24" s="17">
        <v>0</v>
      </c>
      <c r="R24" s="17">
        <v>0</v>
      </c>
      <c r="S24" s="17">
        <v>0</v>
      </c>
      <c r="T24" s="17">
        <v>0</v>
      </c>
      <c r="U24" s="17">
        <v>0</v>
      </c>
      <c r="V24" s="17">
        <v>0</v>
      </c>
      <c r="W24" s="17">
        <v>0</v>
      </c>
      <c r="X24" s="17">
        <v>0</v>
      </c>
      <c r="Y24" s="18">
        <v>0</v>
      </c>
    </row>
    <row r="25" spans="1:25" x14ac:dyDescent="0.25">
      <c r="A25" s="148" t="s">
        <v>32</v>
      </c>
      <c r="B25" s="143">
        <f t="shared" si="3"/>
        <v>0</v>
      </c>
      <c r="C25" s="143">
        <f t="shared" si="3"/>
        <v>0</v>
      </c>
      <c r="D25" s="143">
        <f t="shared" si="3"/>
        <v>0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  <c r="L25" s="17">
        <v>0</v>
      </c>
      <c r="M25" s="17">
        <v>0</v>
      </c>
      <c r="N25" s="17">
        <v>0</v>
      </c>
      <c r="O25" s="17">
        <v>0</v>
      </c>
      <c r="P25" s="17">
        <v>0</v>
      </c>
      <c r="Q25" s="17">
        <v>0</v>
      </c>
      <c r="R25" s="17">
        <v>0</v>
      </c>
      <c r="S25" s="17">
        <v>0</v>
      </c>
      <c r="T25" s="17">
        <v>0</v>
      </c>
      <c r="U25" s="17">
        <v>0</v>
      </c>
      <c r="V25" s="17">
        <v>0</v>
      </c>
      <c r="W25" s="17">
        <v>0</v>
      </c>
      <c r="X25" s="17">
        <v>0</v>
      </c>
      <c r="Y25" s="18">
        <v>0</v>
      </c>
    </row>
    <row r="26" spans="1:25" x14ac:dyDescent="0.25">
      <c r="A26" s="322" t="s">
        <v>38</v>
      </c>
      <c r="B26" s="323"/>
      <c r="C26" s="323"/>
      <c r="D26" s="323"/>
      <c r="E26" s="323"/>
      <c r="F26" s="323"/>
      <c r="G26" s="323"/>
      <c r="H26" s="323"/>
      <c r="I26" s="323"/>
      <c r="J26" s="323"/>
      <c r="K26" s="323"/>
      <c r="L26" s="323"/>
      <c r="M26" s="323"/>
      <c r="N26" s="323"/>
      <c r="O26" s="323"/>
      <c r="P26" s="323"/>
      <c r="Q26" s="323"/>
      <c r="R26" s="323"/>
      <c r="S26" s="323"/>
      <c r="T26" s="323"/>
      <c r="U26" s="323"/>
      <c r="V26" s="323"/>
      <c r="W26" s="323"/>
      <c r="X26" s="323"/>
      <c r="Y26" s="324"/>
    </row>
    <row r="27" spans="1:25" x14ac:dyDescent="0.25">
      <c r="A27" s="325" t="s">
        <v>13</v>
      </c>
      <c r="B27" s="326" t="s">
        <v>14</v>
      </c>
      <c r="C27" s="326"/>
      <c r="D27" s="326"/>
      <c r="E27" s="326"/>
      <c r="F27" s="326"/>
      <c r="G27" s="326"/>
      <c r="H27" s="326"/>
      <c r="I27" s="326"/>
      <c r="J27" s="326"/>
      <c r="K27" s="326"/>
      <c r="L27" s="326"/>
      <c r="M27" s="326"/>
      <c r="N27" s="326"/>
      <c r="O27" s="326"/>
      <c r="P27" s="326"/>
      <c r="Q27" s="326"/>
      <c r="R27" s="326"/>
      <c r="S27" s="326"/>
      <c r="T27" s="326"/>
      <c r="U27" s="326"/>
      <c r="V27" s="326"/>
      <c r="W27" s="326"/>
      <c r="X27" s="326"/>
      <c r="Y27" s="327"/>
    </row>
    <row r="28" spans="1:25" x14ac:dyDescent="0.25">
      <c r="A28" s="325"/>
      <c r="B28" s="328" t="s">
        <v>15</v>
      </c>
      <c r="C28" s="328"/>
      <c r="D28" s="328"/>
      <c r="E28" s="326" t="s">
        <v>16</v>
      </c>
      <c r="F28" s="326"/>
      <c r="G28" s="326"/>
      <c r="H28" s="326"/>
      <c r="I28" s="326"/>
      <c r="J28" s="326"/>
      <c r="K28" s="326"/>
      <c r="L28" s="326"/>
      <c r="M28" s="326"/>
      <c r="N28" s="326"/>
      <c r="O28" s="326"/>
      <c r="P28" s="326"/>
      <c r="Q28" s="326"/>
      <c r="R28" s="326"/>
      <c r="S28" s="326"/>
      <c r="T28" s="326"/>
      <c r="U28" s="326"/>
      <c r="V28" s="326"/>
      <c r="W28" s="326"/>
      <c r="X28" s="326"/>
      <c r="Y28" s="327"/>
    </row>
    <row r="29" spans="1:25" x14ac:dyDescent="0.25">
      <c r="A29" s="325"/>
      <c r="B29" s="328"/>
      <c r="C29" s="328"/>
      <c r="D29" s="328"/>
      <c r="E29" s="326" t="s">
        <v>17</v>
      </c>
      <c r="F29" s="326"/>
      <c r="G29" s="326"/>
      <c r="H29" s="326" t="s">
        <v>18</v>
      </c>
      <c r="I29" s="326"/>
      <c r="J29" s="326"/>
      <c r="K29" s="326" t="s">
        <v>19</v>
      </c>
      <c r="L29" s="326"/>
      <c r="M29" s="326"/>
      <c r="N29" s="326" t="s">
        <v>20</v>
      </c>
      <c r="O29" s="326"/>
      <c r="P29" s="326"/>
      <c r="Q29" s="326" t="s">
        <v>21</v>
      </c>
      <c r="R29" s="326"/>
      <c r="S29" s="326"/>
      <c r="T29" s="326" t="s">
        <v>22</v>
      </c>
      <c r="U29" s="326"/>
      <c r="V29" s="326"/>
      <c r="W29" s="326" t="s">
        <v>23</v>
      </c>
      <c r="X29" s="326"/>
      <c r="Y29" s="327"/>
    </row>
    <row r="30" spans="1:25" ht="30.75" x14ac:dyDescent="0.25">
      <c r="A30" s="325"/>
      <c r="B30" s="139" t="s">
        <v>24</v>
      </c>
      <c r="C30" s="140" t="s">
        <v>25</v>
      </c>
      <c r="D30" s="140" t="s">
        <v>26</v>
      </c>
      <c r="E30" s="139" t="s">
        <v>24</v>
      </c>
      <c r="F30" s="140" t="s">
        <v>25</v>
      </c>
      <c r="G30" s="140" t="s">
        <v>26</v>
      </c>
      <c r="H30" s="139" t="s">
        <v>24</v>
      </c>
      <c r="I30" s="140" t="s">
        <v>25</v>
      </c>
      <c r="J30" s="140" t="s">
        <v>26</v>
      </c>
      <c r="K30" s="139" t="s">
        <v>24</v>
      </c>
      <c r="L30" s="140" t="s">
        <v>25</v>
      </c>
      <c r="M30" s="140" t="s">
        <v>26</v>
      </c>
      <c r="N30" s="139" t="s">
        <v>24</v>
      </c>
      <c r="O30" s="140" t="s">
        <v>25</v>
      </c>
      <c r="P30" s="140" t="s">
        <v>26</v>
      </c>
      <c r="Q30" s="139" t="s">
        <v>24</v>
      </c>
      <c r="R30" s="140" t="s">
        <v>25</v>
      </c>
      <c r="S30" s="140" t="s">
        <v>26</v>
      </c>
      <c r="T30" s="139" t="s">
        <v>24</v>
      </c>
      <c r="U30" s="140" t="s">
        <v>25</v>
      </c>
      <c r="V30" s="140" t="s">
        <v>26</v>
      </c>
      <c r="W30" s="139" t="s">
        <v>24</v>
      </c>
      <c r="X30" s="140" t="s">
        <v>25</v>
      </c>
      <c r="Y30" s="141" t="s">
        <v>26</v>
      </c>
    </row>
    <row r="31" spans="1:25" x14ac:dyDescent="0.25">
      <c r="A31" s="329" t="s">
        <v>39</v>
      </c>
      <c r="B31" s="330"/>
      <c r="C31" s="330"/>
      <c r="D31" s="330"/>
      <c r="E31" s="330"/>
      <c r="F31" s="330"/>
      <c r="G31" s="330"/>
      <c r="H31" s="330"/>
      <c r="I31" s="330"/>
      <c r="J31" s="330"/>
      <c r="K31" s="330"/>
      <c r="L31" s="330"/>
      <c r="M31" s="330"/>
      <c r="N31" s="330"/>
      <c r="O31" s="330"/>
      <c r="P31" s="330"/>
      <c r="Q31" s="330"/>
      <c r="R31" s="330"/>
      <c r="S31" s="330"/>
      <c r="T31" s="330"/>
      <c r="U31" s="330"/>
      <c r="V31" s="330"/>
      <c r="W31" s="330"/>
      <c r="X31" s="330"/>
      <c r="Y31" s="331"/>
    </row>
    <row r="32" spans="1:25" ht="42" customHeight="1" x14ac:dyDescent="0.25">
      <c r="A32" s="142" t="s">
        <v>28</v>
      </c>
      <c r="B32" s="143"/>
      <c r="C32" s="143">
        <f>SUM(F32,I32,L32,O32,R32,U32,X32)</f>
        <v>608</v>
      </c>
      <c r="D32" s="143">
        <f>SUM(G32,J32,M32,P32,S32,V32,Y32)</f>
        <v>608</v>
      </c>
      <c r="E32" s="144">
        <f t="shared" ref="E32:Y32" si="4">E33+E34+E35+E36+E37+E39+E40+E41+E42+E43</f>
        <v>116</v>
      </c>
      <c r="F32" s="144">
        <f t="shared" si="4"/>
        <v>229</v>
      </c>
      <c r="G32" s="144">
        <f t="shared" si="4"/>
        <v>229</v>
      </c>
      <c r="H32" s="144">
        <f t="shared" si="4"/>
        <v>1</v>
      </c>
      <c r="I32" s="144">
        <f t="shared" si="4"/>
        <v>43</v>
      </c>
      <c r="J32" s="144">
        <f t="shared" si="4"/>
        <v>43</v>
      </c>
      <c r="K32" s="144">
        <f t="shared" si="4"/>
        <v>3</v>
      </c>
      <c r="L32" s="144">
        <f t="shared" si="4"/>
        <v>38</v>
      </c>
      <c r="M32" s="144">
        <f t="shared" si="4"/>
        <v>38</v>
      </c>
      <c r="N32" s="144">
        <v>12</v>
      </c>
      <c r="O32" s="144">
        <f t="shared" si="4"/>
        <v>57</v>
      </c>
      <c r="P32" s="144">
        <f t="shared" si="4"/>
        <v>57</v>
      </c>
      <c r="Q32" s="144">
        <f t="shared" si="4"/>
        <v>0</v>
      </c>
      <c r="R32" s="144">
        <f t="shared" si="4"/>
        <v>0</v>
      </c>
      <c r="S32" s="144">
        <f t="shared" si="4"/>
        <v>0</v>
      </c>
      <c r="T32" s="144">
        <f t="shared" si="4"/>
        <v>7</v>
      </c>
      <c r="U32" s="144">
        <f t="shared" si="4"/>
        <v>67</v>
      </c>
      <c r="V32" s="144">
        <f t="shared" si="4"/>
        <v>67</v>
      </c>
      <c r="W32" s="144">
        <f t="shared" si="4"/>
        <v>20</v>
      </c>
      <c r="X32" s="144">
        <f t="shared" si="4"/>
        <v>174</v>
      </c>
      <c r="Y32" s="145">
        <f t="shared" si="4"/>
        <v>174</v>
      </c>
    </row>
    <row r="33" spans="1:25" ht="38.25" customHeight="1" x14ac:dyDescent="0.25">
      <c r="A33" s="146" t="s">
        <v>34</v>
      </c>
      <c r="B33" s="143">
        <f t="shared" ref="B33:D37" si="5">SUM(E33,H33,K33,N33,Q33,T33,W33)</f>
        <v>34</v>
      </c>
      <c r="C33" s="143">
        <f t="shared" si="5"/>
        <v>34</v>
      </c>
      <c r="D33" s="143">
        <f t="shared" si="5"/>
        <v>34</v>
      </c>
      <c r="E33" s="20">
        <v>25</v>
      </c>
      <c r="F33" s="20">
        <v>25</v>
      </c>
      <c r="G33" s="20">
        <v>25</v>
      </c>
      <c r="H33" s="20">
        <v>0</v>
      </c>
      <c r="I33" s="20">
        <v>0</v>
      </c>
      <c r="J33" s="20">
        <v>0</v>
      </c>
      <c r="K33" s="20">
        <v>2</v>
      </c>
      <c r="L33" s="20">
        <v>2</v>
      </c>
      <c r="M33" s="20">
        <v>2</v>
      </c>
      <c r="N33" s="20">
        <v>0</v>
      </c>
      <c r="O33" s="20">
        <v>0</v>
      </c>
      <c r="P33" s="20">
        <v>0</v>
      </c>
      <c r="Q33" s="20">
        <v>0</v>
      </c>
      <c r="R33" s="20">
        <v>0</v>
      </c>
      <c r="S33" s="20">
        <v>0</v>
      </c>
      <c r="T33" s="20">
        <v>7</v>
      </c>
      <c r="U33" s="20">
        <v>7</v>
      </c>
      <c r="V33" s="20">
        <v>7</v>
      </c>
      <c r="W33" s="20">
        <v>0</v>
      </c>
      <c r="X33" s="20">
        <v>0</v>
      </c>
      <c r="Y33" s="21">
        <v>0</v>
      </c>
    </row>
    <row r="34" spans="1:25" ht="45" customHeight="1" x14ac:dyDescent="0.25">
      <c r="A34" s="147" t="s">
        <v>35</v>
      </c>
      <c r="B34" s="143">
        <f t="shared" si="5"/>
        <v>0</v>
      </c>
      <c r="C34" s="143">
        <f t="shared" si="5"/>
        <v>0</v>
      </c>
      <c r="D34" s="143">
        <f t="shared" si="5"/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20">
        <v>0</v>
      </c>
      <c r="S34" s="20">
        <v>0</v>
      </c>
      <c r="T34" s="20">
        <v>0</v>
      </c>
      <c r="U34" s="20">
        <v>0</v>
      </c>
      <c r="V34" s="20">
        <v>0</v>
      </c>
      <c r="W34" s="20">
        <v>0</v>
      </c>
      <c r="X34" s="20">
        <v>0</v>
      </c>
      <c r="Y34" s="21">
        <v>0</v>
      </c>
    </row>
    <row r="35" spans="1:25" ht="48.75" customHeight="1" x14ac:dyDescent="0.25">
      <c r="A35" s="147" t="s">
        <v>36</v>
      </c>
      <c r="B35" s="143">
        <v>43</v>
      </c>
      <c r="C35" s="143">
        <f t="shared" si="5"/>
        <v>51</v>
      </c>
      <c r="D35" s="143">
        <f t="shared" si="5"/>
        <v>51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  <c r="P35" s="20">
        <v>0</v>
      </c>
      <c r="Q35" s="20">
        <v>0</v>
      </c>
      <c r="R35" s="20">
        <v>0</v>
      </c>
      <c r="S35" s="20">
        <v>0</v>
      </c>
      <c r="T35" s="20">
        <v>0</v>
      </c>
      <c r="U35" s="20">
        <v>0</v>
      </c>
      <c r="V35" s="20">
        <v>0</v>
      </c>
      <c r="W35" s="20">
        <v>20</v>
      </c>
      <c r="X35" s="20">
        <v>51</v>
      </c>
      <c r="Y35" s="21">
        <v>51</v>
      </c>
    </row>
    <row r="36" spans="1:25" ht="41.25" customHeight="1" x14ac:dyDescent="0.25">
      <c r="A36" s="148" t="s">
        <v>40</v>
      </c>
      <c r="B36" s="143">
        <f t="shared" si="5"/>
        <v>0</v>
      </c>
      <c r="C36" s="143">
        <f t="shared" si="5"/>
        <v>0</v>
      </c>
      <c r="D36" s="143">
        <f t="shared" si="5"/>
        <v>0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0">
        <v>0</v>
      </c>
      <c r="O36" s="20">
        <v>0</v>
      </c>
      <c r="P36" s="20">
        <v>0</v>
      </c>
      <c r="Q36" s="20">
        <v>0</v>
      </c>
      <c r="R36" s="20">
        <v>0</v>
      </c>
      <c r="S36" s="20">
        <v>0</v>
      </c>
      <c r="T36" s="20">
        <v>0</v>
      </c>
      <c r="U36" s="20">
        <v>0</v>
      </c>
      <c r="V36" s="20">
        <v>0</v>
      </c>
      <c r="W36" s="20">
        <v>0</v>
      </c>
      <c r="X36" s="20">
        <v>0</v>
      </c>
      <c r="Y36" s="21">
        <v>0</v>
      </c>
    </row>
    <row r="37" spans="1:25" ht="47.25" customHeight="1" x14ac:dyDescent="0.25">
      <c r="A37" s="147" t="s">
        <v>31</v>
      </c>
      <c r="B37" s="143">
        <f t="shared" si="5"/>
        <v>0</v>
      </c>
      <c r="C37" s="143">
        <f t="shared" si="5"/>
        <v>0</v>
      </c>
      <c r="D37" s="143">
        <f t="shared" si="5"/>
        <v>0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0">
        <v>0</v>
      </c>
      <c r="K37" s="20">
        <v>0</v>
      </c>
      <c r="L37" s="20">
        <v>0</v>
      </c>
      <c r="M37" s="20">
        <v>0</v>
      </c>
      <c r="N37" s="20">
        <v>0</v>
      </c>
      <c r="O37" s="20">
        <v>0</v>
      </c>
      <c r="P37" s="20">
        <v>0</v>
      </c>
      <c r="Q37" s="20">
        <v>0</v>
      </c>
      <c r="R37" s="20">
        <v>0</v>
      </c>
      <c r="S37" s="20">
        <v>0</v>
      </c>
      <c r="T37" s="20">
        <v>0</v>
      </c>
      <c r="U37" s="20">
        <v>0</v>
      </c>
      <c r="V37" s="20">
        <v>0</v>
      </c>
      <c r="W37" s="20">
        <v>0</v>
      </c>
      <c r="X37" s="20">
        <v>0</v>
      </c>
      <c r="Y37" s="21">
        <v>0</v>
      </c>
    </row>
    <row r="38" spans="1:25" x14ac:dyDescent="0.25">
      <c r="A38" s="329" t="s">
        <v>41</v>
      </c>
      <c r="B38" s="330"/>
      <c r="C38" s="330"/>
      <c r="D38" s="330"/>
      <c r="E38" s="330"/>
      <c r="F38" s="330"/>
      <c r="G38" s="330"/>
      <c r="H38" s="330"/>
      <c r="I38" s="330"/>
      <c r="J38" s="330"/>
      <c r="K38" s="330"/>
      <c r="L38" s="330"/>
      <c r="M38" s="330"/>
      <c r="N38" s="330"/>
      <c r="O38" s="330"/>
      <c r="P38" s="330"/>
      <c r="Q38" s="330"/>
      <c r="R38" s="330"/>
      <c r="S38" s="330"/>
      <c r="T38" s="330"/>
      <c r="U38" s="330"/>
      <c r="V38" s="330"/>
      <c r="W38" s="330"/>
      <c r="X38" s="330"/>
      <c r="Y38" s="331"/>
    </row>
    <row r="39" spans="1:25" ht="39" customHeight="1" x14ac:dyDescent="0.25">
      <c r="A39" s="146" t="s">
        <v>34</v>
      </c>
      <c r="B39" s="143">
        <f t="shared" ref="B39:D43" si="6">SUM(E39,H39,K39,N39,Q39,T39,W39)</f>
        <v>89</v>
      </c>
      <c r="C39" s="143">
        <f t="shared" si="6"/>
        <v>89</v>
      </c>
      <c r="D39" s="143">
        <f t="shared" si="6"/>
        <v>89</v>
      </c>
      <c r="E39" s="20">
        <v>89</v>
      </c>
      <c r="F39" s="20">
        <v>89</v>
      </c>
      <c r="G39" s="20">
        <v>89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20">
        <v>0</v>
      </c>
      <c r="N39" s="20">
        <v>0</v>
      </c>
      <c r="O39" s="20">
        <v>0</v>
      </c>
      <c r="P39" s="20">
        <v>0</v>
      </c>
      <c r="Q39" s="20">
        <v>0</v>
      </c>
      <c r="R39" s="20">
        <v>0</v>
      </c>
      <c r="S39" s="20">
        <v>0</v>
      </c>
      <c r="T39" s="20">
        <v>0</v>
      </c>
      <c r="U39" s="20">
        <v>0</v>
      </c>
      <c r="V39" s="20">
        <v>0</v>
      </c>
      <c r="W39" s="20">
        <v>0</v>
      </c>
      <c r="X39" s="20">
        <v>0</v>
      </c>
      <c r="Y39" s="21">
        <v>0</v>
      </c>
    </row>
    <row r="40" spans="1:25" ht="47.25" customHeight="1" x14ac:dyDescent="0.25">
      <c r="A40" s="147" t="s">
        <v>35</v>
      </c>
      <c r="B40" s="143">
        <f t="shared" si="6"/>
        <v>0</v>
      </c>
      <c r="C40" s="143">
        <f t="shared" si="6"/>
        <v>0</v>
      </c>
      <c r="D40" s="143">
        <f t="shared" si="6"/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20">
        <v>0</v>
      </c>
      <c r="O40" s="20">
        <v>0</v>
      </c>
      <c r="P40" s="20">
        <v>0</v>
      </c>
      <c r="Q40" s="20">
        <v>0</v>
      </c>
      <c r="R40" s="20">
        <v>0</v>
      </c>
      <c r="S40" s="20">
        <v>0</v>
      </c>
      <c r="T40" s="20">
        <v>0</v>
      </c>
      <c r="U40" s="20">
        <v>0</v>
      </c>
      <c r="V40" s="20">
        <v>0</v>
      </c>
      <c r="W40" s="20">
        <v>0</v>
      </c>
      <c r="X40" s="20">
        <v>0</v>
      </c>
      <c r="Y40" s="21">
        <v>0</v>
      </c>
    </row>
    <row r="41" spans="1:25" ht="44.25" customHeight="1" x14ac:dyDescent="0.25">
      <c r="A41" s="147" t="s">
        <v>36</v>
      </c>
      <c r="B41" s="143">
        <f t="shared" si="6"/>
        <v>0</v>
      </c>
      <c r="C41" s="143">
        <f t="shared" si="6"/>
        <v>0</v>
      </c>
      <c r="D41" s="143">
        <f t="shared" si="6"/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0">
        <v>0</v>
      </c>
      <c r="O41" s="20">
        <v>0</v>
      </c>
      <c r="P41" s="20">
        <v>0</v>
      </c>
      <c r="Q41" s="20">
        <v>0</v>
      </c>
      <c r="R41" s="20">
        <v>0</v>
      </c>
      <c r="S41" s="20">
        <v>0</v>
      </c>
      <c r="T41" s="20">
        <v>0</v>
      </c>
      <c r="U41" s="20">
        <v>0</v>
      </c>
      <c r="V41" s="20">
        <v>0</v>
      </c>
      <c r="W41" s="20">
        <v>0</v>
      </c>
      <c r="X41" s="20">
        <v>0</v>
      </c>
      <c r="Y41" s="21">
        <v>0</v>
      </c>
    </row>
    <row r="42" spans="1:25" ht="33" customHeight="1" x14ac:dyDescent="0.25">
      <c r="A42" s="148" t="s">
        <v>40</v>
      </c>
      <c r="B42" s="143">
        <f t="shared" si="6"/>
        <v>0</v>
      </c>
      <c r="C42" s="143">
        <f t="shared" si="6"/>
        <v>0</v>
      </c>
      <c r="D42" s="143">
        <f t="shared" si="6"/>
        <v>0</v>
      </c>
      <c r="E42" s="20">
        <v>0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20">
        <v>0</v>
      </c>
      <c r="O42" s="20">
        <v>0</v>
      </c>
      <c r="P42" s="20">
        <v>0</v>
      </c>
      <c r="Q42" s="20">
        <v>0</v>
      </c>
      <c r="R42" s="20">
        <v>0</v>
      </c>
      <c r="S42" s="20">
        <v>0</v>
      </c>
      <c r="T42" s="20">
        <v>0</v>
      </c>
      <c r="U42" s="20">
        <v>0</v>
      </c>
      <c r="V42" s="20">
        <v>0</v>
      </c>
      <c r="W42" s="20">
        <v>0</v>
      </c>
      <c r="X42" s="20">
        <v>0</v>
      </c>
      <c r="Y42" s="21">
        <v>0</v>
      </c>
    </row>
    <row r="43" spans="1:25" ht="47.25" customHeight="1" x14ac:dyDescent="0.25">
      <c r="A43" s="147" t="s">
        <v>31</v>
      </c>
      <c r="B43" s="143">
        <f t="shared" si="6"/>
        <v>4</v>
      </c>
      <c r="C43" s="143">
        <f t="shared" si="6"/>
        <v>434</v>
      </c>
      <c r="D43" s="143">
        <v>412</v>
      </c>
      <c r="E43" s="20">
        <v>2</v>
      </c>
      <c r="F43" s="20">
        <v>115</v>
      </c>
      <c r="G43" s="20">
        <v>115</v>
      </c>
      <c r="H43" s="20">
        <v>1</v>
      </c>
      <c r="I43" s="20">
        <v>43</v>
      </c>
      <c r="J43" s="20">
        <v>43</v>
      </c>
      <c r="K43" s="20">
        <v>1</v>
      </c>
      <c r="L43" s="20">
        <v>36</v>
      </c>
      <c r="M43" s="20">
        <v>36</v>
      </c>
      <c r="N43" s="20">
        <v>0</v>
      </c>
      <c r="O43" s="20">
        <v>57</v>
      </c>
      <c r="P43" s="20">
        <v>57</v>
      </c>
      <c r="Q43" s="20">
        <v>0</v>
      </c>
      <c r="R43" s="20">
        <v>0</v>
      </c>
      <c r="S43" s="20">
        <v>0</v>
      </c>
      <c r="T43" s="20">
        <v>0</v>
      </c>
      <c r="U43" s="20">
        <v>60</v>
      </c>
      <c r="V43" s="20">
        <v>60</v>
      </c>
      <c r="W43" s="20">
        <v>0</v>
      </c>
      <c r="X43" s="20">
        <v>123</v>
      </c>
      <c r="Y43" s="21">
        <v>123</v>
      </c>
    </row>
    <row r="44" spans="1:25" x14ac:dyDescent="0.25">
      <c r="A44" s="322" t="s">
        <v>42</v>
      </c>
      <c r="B44" s="323"/>
      <c r="C44" s="323"/>
      <c r="D44" s="323"/>
      <c r="E44" s="323"/>
      <c r="F44" s="323"/>
      <c r="G44" s="323"/>
      <c r="H44" s="323"/>
      <c r="I44" s="323"/>
      <c r="J44" s="323"/>
      <c r="K44" s="323"/>
      <c r="L44" s="323"/>
      <c r="M44" s="323"/>
      <c r="N44" s="323"/>
      <c r="O44" s="323"/>
      <c r="P44" s="323"/>
      <c r="Q44" s="323"/>
      <c r="R44" s="323"/>
      <c r="S44" s="323"/>
      <c r="T44" s="323"/>
      <c r="U44" s="323"/>
      <c r="V44" s="323"/>
      <c r="W44" s="323"/>
      <c r="X44" s="323"/>
      <c r="Y44" s="324"/>
    </row>
    <row r="45" spans="1:25" x14ac:dyDescent="0.25">
      <c r="A45" s="325" t="s">
        <v>13</v>
      </c>
      <c r="B45" s="326" t="s">
        <v>14</v>
      </c>
      <c r="C45" s="326"/>
      <c r="D45" s="326"/>
      <c r="E45" s="326"/>
      <c r="F45" s="326"/>
      <c r="G45" s="326"/>
      <c r="H45" s="326"/>
      <c r="I45" s="326"/>
      <c r="J45" s="326"/>
      <c r="K45" s="326"/>
      <c r="L45" s="326"/>
      <c r="M45" s="326"/>
      <c r="N45" s="326"/>
      <c r="O45" s="326"/>
      <c r="P45" s="326"/>
      <c r="Q45" s="326"/>
      <c r="R45" s="326"/>
      <c r="S45" s="326"/>
      <c r="T45" s="326"/>
      <c r="U45" s="326"/>
      <c r="V45" s="326"/>
      <c r="W45" s="326"/>
      <c r="X45" s="326"/>
      <c r="Y45" s="327"/>
    </row>
    <row r="46" spans="1:25" x14ac:dyDescent="0.25">
      <c r="A46" s="325"/>
      <c r="B46" s="328" t="s">
        <v>15</v>
      </c>
      <c r="C46" s="328"/>
      <c r="D46" s="328"/>
      <c r="E46" s="326" t="s">
        <v>16</v>
      </c>
      <c r="F46" s="326"/>
      <c r="G46" s="326"/>
      <c r="H46" s="326"/>
      <c r="I46" s="326"/>
      <c r="J46" s="326"/>
      <c r="K46" s="326"/>
      <c r="L46" s="326"/>
      <c r="M46" s="326"/>
      <c r="N46" s="326"/>
      <c r="O46" s="326"/>
      <c r="P46" s="326"/>
      <c r="Q46" s="326"/>
      <c r="R46" s="326"/>
      <c r="S46" s="326"/>
      <c r="T46" s="326"/>
      <c r="U46" s="326"/>
      <c r="V46" s="326"/>
      <c r="W46" s="326"/>
      <c r="X46" s="326"/>
      <c r="Y46" s="327"/>
    </row>
    <row r="47" spans="1:25" x14ac:dyDescent="0.25">
      <c r="A47" s="325"/>
      <c r="B47" s="328"/>
      <c r="C47" s="328"/>
      <c r="D47" s="328"/>
      <c r="E47" s="326" t="s">
        <v>17</v>
      </c>
      <c r="F47" s="326"/>
      <c r="G47" s="326"/>
      <c r="H47" s="326" t="s">
        <v>18</v>
      </c>
      <c r="I47" s="326"/>
      <c r="J47" s="326"/>
      <c r="K47" s="326" t="s">
        <v>19</v>
      </c>
      <c r="L47" s="326"/>
      <c r="M47" s="326"/>
      <c r="N47" s="326" t="s">
        <v>20</v>
      </c>
      <c r="O47" s="326"/>
      <c r="P47" s="326"/>
      <c r="Q47" s="326" t="s">
        <v>21</v>
      </c>
      <c r="R47" s="326"/>
      <c r="S47" s="326"/>
      <c r="T47" s="326" t="s">
        <v>22</v>
      </c>
      <c r="U47" s="326"/>
      <c r="V47" s="326"/>
      <c r="W47" s="326" t="s">
        <v>23</v>
      </c>
      <c r="X47" s="326"/>
      <c r="Y47" s="327"/>
    </row>
    <row r="48" spans="1:25" ht="30.75" x14ac:dyDescent="0.25">
      <c r="A48" s="325"/>
      <c r="B48" s="139" t="s">
        <v>24</v>
      </c>
      <c r="C48" s="140" t="s">
        <v>25</v>
      </c>
      <c r="D48" s="140" t="s">
        <v>26</v>
      </c>
      <c r="E48" s="139" t="s">
        <v>24</v>
      </c>
      <c r="F48" s="140" t="s">
        <v>25</v>
      </c>
      <c r="G48" s="140" t="s">
        <v>26</v>
      </c>
      <c r="H48" s="139" t="s">
        <v>24</v>
      </c>
      <c r="I48" s="140" t="s">
        <v>25</v>
      </c>
      <c r="J48" s="140" t="s">
        <v>26</v>
      </c>
      <c r="K48" s="139" t="s">
        <v>24</v>
      </c>
      <c r="L48" s="140" t="s">
        <v>25</v>
      </c>
      <c r="M48" s="140" t="s">
        <v>26</v>
      </c>
      <c r="N48" s="139" t="s">
        <v>24</v>
      </c>
      <c r="O48" s="140" t="s">
        <v>25</v>
      </c>
      <c r="P48" s="140" t="s">
        <v>26</v>
      </c>
      <c r="Q48" s="139" t="s">
        <v>24</v>
      </c>
      <c r="R48" s="140" t="s">
        <v>25</v>
      </c>
      <c r="S48" s="140" t="s">
        <v>26</v>
      </c>
      <c r="T48" s="139" t="s">
        <v>24</v>
      </c>
      <c r="U48" s="140" t="s">
        <v>25</v>
      </c>
      <c r="V48" s="140" t="s">
        <v>26</v>
      </c>
      <c r="W48" s="139" t="s">
        <v>24</v>
      </c>
      <c r="X48" s="140" t="s">
        <v>25</v>
      </c>
      <c r="Y48" s="141" t="s">
        <v>26</v>
      </c>
    </row>
    <row r="49" spans="1:26" x14ac:dyDescent="0.25">
      <c r="A49" s="329" t="s">
        <v>43</v>
      </c>
      <c r="B49" s="330"/>
      <c r="C49" s="330"/>
      <c r="D49" s="330"/>
      <c r="E49" s="330"/>
      <c r="F49" s="330"/>
      <c r="G49" s="330"/>
      <c r="H49" s="330"/>
      <c r="I49" s="330"/>
      <c r="J49" s="330"/>
      <c r="K49" s="330"/>
      <c r="L49" s="330"/>
      <c r="M49" s="330"/>
      <c r="N49" s="330"/>
      <c r="O49" s="330"/>
      <c r="P49" s="330"/>
      <c r="Q49" s="330"/>
      <c r="R49" s="330"/>
      <c r="S49" s="330"/>
      <c r="T49" s="330"/>
      <c r="U49" s="330"/>
      <c r="V49" s="330"/>
      <c r="W49" s="330"/>
      <c r="X49" s="330"/>
      <c r="Y49" s="331"/>
    </row>
    <row r="50" spans="1:26" ht="36" customHeight="1" x14ac:dyDescent="0.25">
      <c r="A50" s="142" t="s">
        <v>28</v>
      </c>
      <c r="B50" s="143">
        <f>SUM(E50,H50,K50,N50,Q50,T50,W50)</f>
        <v>807</v>
      </c>
      <c r="C50" s="143">
        <f>SUM(F50,I50,L50,O50,R50,U50,X50)</f>
        <v>1381</v>
      </c>
      <c r="D50" s="143">
        <f>SUM(G50,J50,M50,P50,S50,V50,Y50)</f>
        <v>1421</v>
      </c>
      <c r="E50" s="144">
        <f t="shared" ref="E50:Y50" si="7">E51+E52+E53+E54+E55+E57+E58+E59+E60+E61+E63+E64+E65+E66+E67</f>
        <v>69</v>
      </c>
      <c r="F50" s="144">
        <f t="shared" si="7"/>
        <v>153</v>
      </c>
      <c r="G50" s="144">
        <f t="shared" si="7"/>
        <v>153</v>
      </c>
      <c r="H50" s="144">
        <f t="shared" si="7"/>
        <v>22</v>
      </c>
      <c r="I50" s="144">
        <f t="shared" si="7"/>
        <v>130</v>
      </c>
      <c r="J50" s="144">
        <f t="shared" si="7"/>
        <v>130</v>
      </c>
      <c r="K50" s="144">
        <f t="shared" si="7"/>
        <v>36</v>
      </c>
      <c r="L50" s="144">
        <f t="shared" si="7"/>
        <v>121</v>
      </c>
      <c r="M50" s="144">
        <f t="shared" si="7"/>
        <v>123</v>
      </c>
      <c r="N50" s="144">
        <f t="shared" si="7"/>
        <v>176</v>
      </c>
      <c r="O50" s="144">
        <f t="shared" si="7"/>
        <v>230</v>
      </c>
      <c r="P50" s="144">
        <f t="shared" si="7"/>
        <v>204</v>
      </c>
      <c r="Q50" s="144">
        <f t="shared" si="7"/>
        <v>23</v>
      </c>
      <c r="R50" s="144">
        <f t="shared" si="7"/>
        <v>23</v>
      </c>
      <c r="S50" s="144">
        <f t="shared" si="7"/>
        <v>28</v>
      </c>
      <c r="T50" s="144">
        <f t="shared" si="7"/>
        <v>339</v>
      </c>
      <c r="U50" s="144">
        <f t="shared" si="7"/>
        <v>487</v>
      </c>
      <c r="V50" s="144">
        <f t="shared" si="7"/>
        <v>508</v>
      </c>
      <c r="W50" s="144">
        <f t="shared" si="7"/>
        <v>142</v>
      </c>
      <c r="X50" s="144">
        <f t="shared" si="7"/>
        <v>237</v>
      </c>
      <c r="Y50" s="145">
        <f t="shared" si="7"/>
        <v>275</v>
      </c>
    </row>
    <row r="51" spans="1:26" ht="45.75" customHeight="1" x14ac:dyDescent="0.25">
      <c r="A51" s="146" t="s">
        <v>34</v>
      </c>
      <c r="B51" s="143">
        <f t="shared" ref="B51:D55" si="8">SUM(E51,H51,K51,N51,Q51,T51,W51)</f>
        <v>120</v>
      </c>
      <c r="C51" s="143">
        <f t="shared" si="8"/>
        <v>120</v>
      </c>
      <c r="D51" s="143">
        <f t="shared" si="8"/>
        <v>127</v>
      </c>
      <c r="E51" s="17">
        <v>28</v>
      </c>
      <c r="F51" s="17">
        <v>28</v>
      </c>
      <c r="G51" s="17">
        <v>28</v>
      </c>
      <c r="H51" s="17">
        <v>0</v>
      </c>
      <c r="I51" s="17">
        <v>0</v>
      </c>
      <c r="J51" s="17">
        <v>0</v>
      </c>
      <c r="K51" s="17">
        <v>18</v>
      </c>
      <c r="L51" s="17">
        <v>18</v>
      </c>
      <c r="M51" s="17">
        <v>18</v>
      </c>
      <c r="N51" s="17">
        <v>22</v>
      </c>
      <c r="O51" s="17">
        <v>22</v>
      </c>
      <c r="P51" s="17">
        <v>22</v>
      </c>
      <c r="Q51" s="17">
        <v>10</v>
      </c>
      <c r="R51" s="17">
        <v>10</v>
      </c>
      <c r="S51" s="17">
        <v>10</v>
      </c>
      <c r="T51" s="17">
        <v>18</v>
      </c>
      <c r="U51" s="17">
        <v>18</v>
      </c>
      <c r="V51" s="17">
        <v>25</v>
      </c>
      <c r="W51" s="17">
        <v>24</v>
      </c>
      <c r="X51" s="17">
        <v>24</v>
      </c>
      <c r="Y51" s="18">
        <v>24</v>
      </c>
    </row>
    <row r="52" spans="1:26" ht="42" customHeight="1" x14ac:dyDescent="0.25">
      <c r="A52" s="147" t="s">
        <v>35</v>
      </c>
      <c r="B52" s="143">
        <f t="shared" si="8"/>
        <v>0</v>
      </c>
      <c r="C52" s="143">
        <f t="shared" si="8"/>
        <v>0</v>
      </c>
      <c r="D52" s="143">
        <f t="shared" si="8"/>
        <v>0</v>
      </c>
      <c r="E52" s="17">
        <v>0</v>
      </c>
      <c r="F52" s="17">
        <v>0</v>
      </c>
      <c r="G52" s="17">
        <v>0</v>
      </c>
      <c r="H52" s="17">
        <v>0</v>
      </c>
      <c r="I52" s="17">
        <v>0</v>
      </c>
      <c r="J52" s="17">
        <v>0</v>
      </c>
      <c r="K52" s="17">
        <v>0</v>
      </c>
      <c r="L52" s="17">
        <v>0</v>
      </c>
      <c r="M52" s="17">
        <v>0</v>
      </c>
      <c r="N52" s="17">
        <v>0</v>
      </c>
      <c r="O52" s="17">
        <v>0</v>
      </c>
      <c r="P52" s="17">
        <v>0</v>
      </c>
      <c r="Q52" s="17">
        <v>0</v>
      </c>
      <c r="R52" s="17">
        <v>0</v>
      </c>
      <c r="S52" s="17">
        <v>0</v>
      </c>
      <c r="T52" s="17">
        <v>0</v>
      </c>
      <c r="U52" s="17">
        <v>0</v>
      </c>
      <c r="V52" s="17">
        <v>0</v>
      </c>
      <c r="W52" s="17">
        <v>0</v>
      </c>
      <c r="X52" s="17">
        <v>0</v>
      </c>
      <c r="Y52" s="18">
        <v>0</v>
      </c>
    </row>
    <row r="53" spans="1:26" ht="45" customHeight="1" x14ac:dyDescent="0.25">
      <c r="A53" s="147" t="s">
        <v>36</v>
      </c>
      <c r="B53" s="143">
        <f t="shared" si="8"/>
        <v>21</v>
      </c>
      <c r="C53" s="143">
        <f t="shared" si="8"/>
        <v>37</v>
      </c>
      <c r="D53" s="143">
        <f t="shared" si="8"/>
        <v>58</v>
      </c>
      <c r="E53" s="17">
        <v>0</v>
      </c>
      <c r="F53" s="17">
        <v>0</v>
      </c>
      <c r="G53" s="17">
        <v>0</v>
      </c>
      <c r="H53" s="17">
        <v>2</v>
      </c>
      <c r="I53" s="17">
        <v>18</v>
      </c>
      <c r="J53" s="17">
        <v>18</v>
      </c>
      <c r="K53" s="17">
        <v>0</v>
      </c>
      <c r="L53" s="17">
        <v>0</v>
      </c>
      <c r="M53" s="17">
        <v>0</v>
      </c>
      <c r="N53" s="17">
        <v>0</v>
      </c>
      <c r="O53" s="17">
        <v>0</v>
      </c>
      <c r="P53" s="17">
        <v>0</v>
      </c>
      <c r="Q53" s="17">
        <v>0</v>
      </c>
      <c r="R53" s="17">
        <v>0</v>
      </c>
      <c r="S53" s="17">
        <v>0</v>
      </c>
      <c r="T53" s="17">
        <v>9</v>
      </c>
      <c r="U53" s="17">
        <v>9</v>
      </c>
      <c r="V53" s="17">
        <v>22</v>
      </c>
      <c r="W53" s="17">
        <v>10</v>
      </c>
      <c r="X53" s="17">
        <v>10</v>
      </c>
      <c r="Y53" s="18">
        <v>18</v>
      </c>
    </row>
    <row r="54" spans="1:26" ht="44.25" customHeight="1" x14ac:dyDescent="0.25">
      <c r="A54" s="148" t="s">
        <v>40</v>
      </c>
      <c r="B54" s="143">
        <f t="shared" si="8"/>
        <v>0</v>
      </c>
      <c r="C54" s="143">
        <f t="shared" si="8"/>
        <v>0</v>
      </c>
      <c r="D54" s="143">
        <f t="shared" si="8"/>
        <v>0</v>
      </c>
      <c r="E54" s="17">
        <v>0</v>
      </c>
      <c r="F54" s="17">
        <v>0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  <c r="L54" s="17">
        <v>0</v>
      </c>
      <c r="M54" s="17">
        <v>0</v>
      </c>
      <c r="N54" s="17">
        <v>0</v>
      </c>
      <c r="O54" s="17">
        <v>0</v>
      </c>
      <c r="P54" s="17">
        <v>0</v>
      </c>
      <c r="Q54" s="17">
        <v>0</v>
      </c>
      <c r="R54" s="17">
        <v>0</v>
      </c>
      <c r="S54" s="17">
        <v>0</v>
      </c>
      <c r="T54" s="17">
        <v>0</v>
      </c>
      <c r="U54" s="17">
        <v>0</v>
      </c>
      <c r="V54" s="17">
        <v>0</v>
      </c>
      <c r="W54" s="17">
        <v>0</v>
      </c>
      <c r="X54" s="17">
        <v>0</v>
      </c>
      <c r="Y54" s="18">
        <v>0</v>
      </c>
    </row>
    <row r="55" spans="1:26" ht="48" customHeight="1" x14ac:dyDescent="0.25">
      <c r="A55" s="214" t="s">
        <v>31</v>
      </c>
      <c r="B55" s="215">
        <v>2</v>
      </c>
      <c r="C55" s="215">
        <f t="shared" si="8"/>
        <v>338</v>
      </c>
      <c r="D55" s="215">
        <f t="shared" si="8"/>
        <v>368</v>
      </c>
      <c r="E55" s="216">
        <v>1</v>
      </c>
      <c r="F55" s="216">
        <v>42</v>
      </c>
      <c r="G55" s="216">
        <v>42</v>
      </c>
      <c r="H55" s="216">
        <v>0</v>
      </c>
      <c r="I55" s="216">
        <v>0</v>
      </c>
      <c r="J55" s="216">
        <v>0</v>
      </c>
      <c r="K55" s="216">
        <v>0</v>
      </c>
      <c r="L55" s="216">
        <v>85</v>
      </c>
      <c r="M55" s="216">
        <v>85</v>
      </c>
      <c r="N55" s="216">
        <v>0</v>
      </c>
      <c r="O55" s="216">
        <v>54</v>
      </c>
      <c r="P55" s="216">
        <v>54</v>
      </c>
      <c r="Q55" s="216">
        <v>0</v>
      </c>
      <c r="R55" s="216">
        <v>0</v>
      </c>
      <c r="S55" s="216">
        <v>0</v>
      </c>
      <c r="T55" s="216">
        <v>1</v>
      </c>
      <c r="U55" s="216">
        <v>62</v>
      </c>
      <c r="V55" s="216">
        <v>62</v>
      </c>
      <c r="W55" s="216">
        <v>0</v>
      </c>
      <c r="X55" s="216">
        <v>95</v>
      </c>
      <c r="Y55" s="217">
        <v>125</v>
      </c>
      <c r="Z55" s="138" t="s">
        <v>318</v>
      </c>
    </row>
    <row r="56" spans="1:26" x14ac:dyDescent="0.25">
      <c r="A56" s="329" t="s">
        <v>44</v>
      </c>
      <c r="B56" s="330"/>
      <c r="C56" s="330"/>
      <c r="D56" s="330"/>
      <c r="E56" s="330"/>
      <c r="F56" s="330"/>
      <c r="G56" s="330"/>
      <c r="H56" s="330"/>
      <c r="I56" s="330"/>
      <c r="J56" s="330"/>
      <c r="K56" s="330"/>
      <c r="L56" s="330"/>
      <c r="M56" s="330"/>
      <c r="N56" s="330"/>
      <c r="O56" s="330"/>
      <c r="P56" s="330"/>
      <c r="Q56" s="330"/>
      <c r="R56" s="330"/>
      <c r="S56" s="330"/>
      <c r="T56" s="330"/>
      <c r="U56" s="330"/>
      <c r="V56" s="330"/>
      <c r="W56" s="330"/>
      <c r="X56" s="330"/>
      <c r="Y56" s="331"/>
    </row>
    <row r="57" spans="1:26" ht="42.75" customHeight="1" x14ac:dyDescent="0.25">
      <c r="A57" s="146" t="s">
        <v>34</v>
      </c>
      <c r="B57" s="143">
        <f t="shared" ref="B57:D61" si="9">SUM(E57,H57,K57,N57,Q57,T57,W57)</f>
        <v>55</v>
      </c>
      <c r="C57" s="143">
        <f t="shared" si="9"/>
        <v>55</v>
      </c>
      <c r="D57" s="143">
        <f t="shared" si="9"/>
        <v>61</v>
      </c>
      <c r="E57" s="17">
        <v>0</v>
      </c>
      <c r="F57" s="17">
        <v>0</v>
      </c>
      <c r="G57" s="17">
        <v>0</v>
      </c>
      <c r="H57" s="17">
        <v>16</v>
      </c>
      <c r="I57" s="17">
        <v>16</v>
      </c>
      <c r="J57" s="17">
        <v>16</v>
      </c>
      <c r="K57" s="17">
        <v>18</v>
      </c>
      <c r="L57" s="17">
        <v>18</v>
      </c>
      <c r="M57" s="17">
        <v>18</v>
      </c>
      <c r="N57" s="17">
        <v>6</v>
      </c>
      <c r="O57" s="17">
        <v>6</v>
      </c>
      <c r="P57" s="17">
        <v>12</v>
      </c>
      <c r="Q57" s="17">
        <v>0</v>
      </c>
      <c r="R57" s="17">
        <v>0</v>
      </c>
      <c r="S57" s="17">
        <v>0</v>
      </c>
      <c r="T57" s="17">
        <v>0</v>
      </c>
      <c r="U57" s="17">
        <v>0</v>
      </c>
      <c r="V57" s="17">
        <v>0</v>
      </c>
      <c r="W57" s="17">
        <v>15</v>
      </c>
      <c r="X57" s="17">
        <v>15</v>
      </c>
      <c r="Y57" s="18">
        <v>15</v>
      </c>
    </row>
    <row r="58" spans="1:26" ht="41.25" customHeight="1" x14ac:dyDescent="0.25">
      <c r="A58" s="147" t="s">
        <v>35</v>
      </c>
      <c r="B58" s="143">
        <f t="shared" si="9"/>
        <v>0</v>
      </c>
      <c r="C58" s="143">
        <f t="shared" si="9"/>
        <v>0</v>
      </c>
      <c r="D58" s="143">
        <f t="shared" si="9"/>
        <v>0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17">
        <v>0</v>
      </c>
      <c r="M58" s="17">
        <v>0</v>
      </c>
      <c r="N58" s="17">
        <v>0</v>
      </c>
      <c r="O58" s="17">
        <v>0</v>
      </c>
      <c r="P58" s="17">
        <v>0</v>
      </c>
      <c r="Q58" s="17">
        <v>0</v>
      </c>
      <c r="R58" s="17">
        <v>0</v>
      </c>
      <c r="S58" s="17">
        <v>0</v>
      </c>
      <c r="T58" s="17">
        <v>0</v>
      </c>
      <c r="U58" s="17">
        <v>0</v>
      </c>
      <c r="V58" s="17">
        <v>0</v>
      </c>
      <c r="W58" s="17">
        <v>0</v>
      </c>
      <c r="X58" s="17">
        <v>0</v>
      </c>
      <c r="Y58" s="18">
        <v>0</v>
      </c>
    </row>
    <row r="59" spans="1:26" ht="48" customHeight="1" x14ac:dyDescent="0.25">
      <c r="A59" s="147" t="s">
        <v>36</v>
      </c>
      <c r="B59" s="143">
        <f t="shared" si="9"/>
        <v>0</v>
      </c>
      <c r="C59" s="143">
        <f t="shared" si="9"/>
        <v>0</v>
      </c>
      <c r="D59" s="143">
        <f t="shared" si="9"/>
        <v>0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17">
        <v>0</v>
      </c>
      <c r="M59" s="17">
        <v>0</v>
      </c>
      <c r="N59" s="17">
        <v>0</v>
      </c>
      <c r="O59" s="17">
        <v>0</v>
      </c>
      <c r="P59" s="17">
        <v>0</v>
      </c>
      <c r="Q59" s="17">
        <v>0</v>
      </c>
      <c r="R59" s="17">
        <v>0</v>
      </c>
      <c r="S59" s="17">
        <v>0</v>
      </c>
      <c r="T59" s="17">
        <v>0</v>
      </c>
      <c r="U59" s="17">
        <v>0</v>
      </c>
      <c r="V59" s="17">
        <v>0</v>
      </c>
      <c r="W59" s="17">
        <v>0</v>
      </c>
      <c r="X59" s="17">
        <v>0</v>
      </c>
      <c r="Y59" s="18">
        <v>0</v>
      </c>
    </row>
    <row r="60" spans="1:26" ht="42.75" customHeight="1" x14ac:dyDescent="0.25">
      <c r="A60" s="148" t="s">
        <v>40</v>
      </c>
      <c r="B60" s="143">
        <f t="shared" si="9"/>
        <v>2</v>
      </c>
      <c r="C60" s="143">
        <f t="shared" si="9"/>
        <v>60</v>
      </c>
      <c r="D60" s="143">
        <f t="shared" si="9"/>
        <v>60</v>
      </c>
      <c r="E60" s="17">
        <v>0</v>
      </c>
      <c r="F60" s="17">
        <v>0</v>
      </c>
      <c r="G60" s="17">
        <v>0</v>
      </c>
      <c r="H60" s="17">
        <v>2</v>
      </c>
      <c r="I60" s="17">
        <v>60</v>
      </c>
      <c r="J60" s="17">
        <v>60</v>
      </c>
      <c r="K60" s="17">
        <v>0</v>
      </c>
      <c r="L60" s="17">
        <v>0</v>
      </c>
      <c r="M60" s="17">
        <v>0</v>
      </c>
      <c r="N60" s="17">
        <v>0</v>
      </c>
      <c r="O60" s="17">
        <v>0</v>
      </c>
      <c r="P60" s="17">
        <v>0</v>
      </c>
      <c r="Q60" s="17">
        <v>0</v>
      </c>
      <c r="R60" s="17">
        <v>0</v>
      </c>
      <c r="S60" s="17">
        <v>0</v>
      </c>
      <c r="T60" s="17">
        <v>0</v>
      </c>
      <c r="U60" s="17">
        <v>0</v>
      </c>
      <c r="V60" s="17">
        <v>0</v>
      </c>
      <c r="W60" s="17">
        <v>0</v>
      </c>
      <c r="X60" s="17">
        <v>0</v>
      </c>
      <c r="Y60" s="18">
        <v>0</v>
      </c>
    </row>
    <row r="61" spans="1:26" ht="39.75" customHeight="1" x14ac:dyDescent="0.25">
      <c r="A61" s="147" t="s">
        <v>31</v>
      </c>
      <c r="B61" s="143">
        <f t="shared" si="9"/>
        <v>0</v>
      </c>
      <c r="C61" s="143">
        <f t="shared" si="9"/>
        <v>0</v>
      </c>
      <c r="D61" s="143">
        <f t="shared" si="9"/>
        <v>0</v>
      </c>
      <c r="E61" s="17">
        <v>0</v>
      </c>
      <c r="F61" s="17">
        <v>0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17">
        <v>0</v>
      </c>
      <c r="M61" s="17">
        <v>0</v>
      </c>
      <c r="N61" s="17">
        <v>0</v>
      </c>
      <c r="O61" s="17">
        <v>0</v>
      </c>
      <c r="P61" s="17">
        <v>0</v>
      </c>
      <c r="Q61" s="17">
        <v>0</v>
      </c>
      <c r="R61" s="17">
        <v>0</v>
      </c>
      <c r="S61" s="17">
        <v>0</v>
      </c>
      <c r="T61" s="17">
        <v>0</v>
      </c>
      <c r="U61" s="17">
        <v>0</v>
      </c>
      <c r="V61" s="17">
        <v>0</v>
      </c>
      <c r="W61" s="17">
        <v>0</v>
      </c>
      <c r="X61" s="17">
        <v>0</v>
      </c>
      <c r="Y61" s="18">
        <v>0</v>
      </c>
    </row>
    <row r="62" spans="1:26" x14ac:dyDescent="0.25">
      <c r="A62" s="316" t="s">
        <v>45</v>
      </c>
      <c r="B62" s="317"/>
      <c r="C62" s="317"/>
      <c r="D62" s="317"/>
      <c r="E62" s="317"/>
      <c r="F62" s="317"/>
      <c r="G62" s="317"/>
      <c r="H62" s="317"/>
      <c r="I62" s="317"/>
      <c r="J62" s="317"/>
      <c r="K62" s="317"/>
      <c r="L62" s="317"/>
      <c r="M62" s="317"/>
      <c r="N62" s="317"/>
      <c r="O62" s="317"/>
      <c r="P62" s="317"/>
      <c r="Q62" s="317"/>
      <c r="R62" s="317"/>
      <c r="S62" s="317"/>
      <c r="T62" s="317"/>
      <c r="U62" s="317"/>
      <c r="V62" s="317"/>
      <c r="W62" s="317"/>
      <c r="X62" s="317"/>
      <c r="Y62" s="318"/>
    </row>
    <row r="63" spans="1:26" ht="41.25" customHeight="1" x14ac:dyDescent="0.25">
      <c r="A63" s="146" t="s">
        <v>34</v>
      </c>
      <c r="B63" s="143">
        <f t="shared" ref="B63:D67" si="10">SUM(E63,H63,K63,N63,Q63,T63,W63)</f>
        <v>565</v>
      </c>
      <c r="C63" s="143">
        <f t="shared" si="10"/>
        <v>565</v>
      </c>
      <c r="D63" s="143">
        <f t="shared" si="10"/>
        <v>570</v>
      </c>
      <c r="E63" s="17">
        <v>37</v>
      </c>
      <c r="F63" s="17">
        <v>37</v>
      </c>
      <c r="G63" s="17">
        <v>37</v>
      </c>
      <c r="H63" s="17">
        <v>0</v>
      </c>
      <c r="I63" s="17">
        <v>0</v>
      </c>
      <c r="J63" s="17">
        <v>0</v>
      </c>
      <c r="K63" s="17">
        <v>0</v>
      </c>
      <c r="L63" s="17">
        <v>0</v>
      </c>
      <c r="M63" s="17">
        <v>0</v>
      </c>
      <c r="N63" s="17">
        <v>116</v>
      </c>
      <c r="O63" s="17">
        <v>116</v>
      </c>
      <c r="P63" s="17">
        <v>116</v>
      </c>
      <c r="Q63" s="17">
        <v>13</v>
      </c>
      <c r="R63" s="17">
        <v>13</v>
      </c>
      <c r="S63" s="17">
        <v>18</v>
      </c>
      <c r="T63" s="17">
        <v>306</v>
      </c>
      <c r="U63" s="17">
        <v>306</v>
      </c>
      <c r="V63" s="17">
        <v>306</v>
      </c>
      <c r="W63" s="17">
        <v>93</v>
      </c>
      <c r="X63" s="17">
        <v>93</v>
      </c>
      <c r="Y63" s="18">
        <v>93</v>
      </c>
    </row>
    <row r="64" spans="1:26" ht="42" customHeight="1" x14ac:dyDescent="0.25">
      <c r="A64" s="147" t="s">
        <v>35</v>
      </c>
      <c r="B64" s="143">
        <f t="shared" si="10"/>
        <v>0</v>
      </c>
      <c r="C64" s="143">
        <f t="shared" si="10"/>
        <v>0</v>
      </c>
      <c r="D64" s="143">
        <f t="shared" si="10"/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17">
        <v>0</v>
      </c>
      <c r="M64" s="17">
        <v>0</v>
      </c>
      <c r="N64" s="17">
        <v>0</v>
      </c>
      <c r="O64" s="17">
        <v>0</v>
      </c>
      <c r="P64" s="17">
        <v>0</v>
      </c>
      <c r="Q64" s="17">
        <v>0</v>
      </c>
      <c r="R64" s="17">
        <v>0</v>
      </c>
      <c r="S64" s="17">
        <v>0</v>
      </c>
      <c r="T64" s="17">
        <v>0</v>
      </c>
      <c r="U64" s="17">
        <v>0</v>
      </c>
      <c r="V64" s="17">
        <v>0</v>
      </c>
      <c r="W64" s="17">
        <v>0</v>
      </c>
      <c r="X64" s="17">
        <v>0</v>
      </c>
      <c r="Y64" s="18">
        <v>0</v>
      </c>
    </row>
    <row r="65" spans="1:25" ht="45" customHeight="1" x14ac:dyDescent="0.25">
      <c r="A65" s="147" t="s">
        <v>36</v>
      </c>
      <c r="B65" s="143">
        <f t="shared" si="10"/>
        <v>0</v>
      </c>
      <c r="C65" s="143">
        <f t="shared" si="10"/>
        <v>0</v>
      </c>
      <c r="D65" s="143">
        <f t="shared" si="10"/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17">
        <v>0</v>
      </c>
      <c r="M65" s="17">
        <v>0</v>
      </c>
      <c r="N65" s="17">
        <v>0</v>
      </c>
      <c r="O65" s="17">
        <v>0</v>
      </c>
      <c r="P65" s="17">
        <v>0</v>
      </c>
      <c r="Q65" s="17">
        <v>0</v>
      </c>
      <c r="R65" s="17">
        <v>0</v>
      </c>
      <c r="S65" s="17">
        <v>0</v>
      </c>
      <c r="T65" s="17">
        <v>0</v>
      </c>
      <c r="U65" s="17">
        <v>0</v>
      </c>
      <c r="V65" s="17">
        <v>0</v>
      </c>
      <c r="W65" s="17">
        <v>0</v>
      </c>
      <c r="X65" s="17">
        <v>0</v>
      </c>
      <c r="Y65" s="18">
        <v>0</v>
      </c>
    </row>
    <row r="66" spans="1:25" ht="42.75" customHeight="1" x14ac:dyDescent="0.25">
      <c r="A66" s="148" t="s">
        <v>40</v>
      </c>
      <c r="B66" s="143">
        <v>5</v>
      </c>
      <c r="C66" s="143">
        <f t="shared" si="10"/>
        <v>96</v>
      </c>
      <c r="D66" s="143">
        <f t="shared" si="10"/>
        <v>67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17">
        <v>0</v>
      </c>
      <c r="M66" s="17">
        <v>2</v>
      </c>
      <c r="N66" s="17">
        <v>32</v>
      </c>
      <c r="O66" s="17">
        <v>32</v>
      </c>
      <c r="P66" s="17">
        <v>0</v>
      </c>
      <c r="Q66" s="17">
        <v>0</v>
      </c>
      <c r="R66" s="17">
        <v>0</v>
      </c>
      <c r="S66" s="17">
        <v>0</v>
      </c>
      <c r="T66" s="17">
        <v>3</v>
      </c>
      <c r="U66" s="17">
        <v>64</v>
      </c>
      <c r="V66" s="17">
        <v>65</v>
      </c>
      <c r="W66" s="17">
        <v>0</v>
      </c>
      <c r="X66" s="17">
        <v>0</v>
      </c>
      <c r="Y66" s="18">
        <v>0</v>
      </c>
    </row>
    <row r="67" spans="1:25" ht="42.75" customHeight="1" x14ac:dyDescent="0.25">
      <c r="A67" s="147" t="s">
        <v>31</v>
      </c>
      <c r="B67" s="143">
        <f t="shared" si="10"/>
        <v>7</v>
      </c>
      <c r="C67" s="143">
        <f t="shared" si="10"/>
        <v>110</v>
      </c>
      <c r="D67" s="143">
        <f t="shared" si="10"/>
        <v>110</v>
      </c>
      <c r="E67" s="17">
        <v>3</v>
      </c>
      <c r="F67" s="17">
        <v>46</v>
      </c>
      <c r="G67" s="17">
        <v>46</v>
      </c>
      <c r="H67" s="17">
        <v>2</v>
      </c>
      <c r="I67" s="17">
        <v>36</v>
      </c>
      <c r="J67" s="17">
        <v>36</v>
      </c>
      <c r="K67" s="17">
        <v>0</v>
      </c>
      <c r="L67" s="17">
        <v>0</v>
      </c>
      <c r="M67" s="17">
        <v>0</v>
      </c>
      <c r="N67" s="17">
        <v>0</v>
      </c>
      <c r="O67" s="17">
        <v>0</v>
      </c>
      <c r="P67" s="17">
        <v>0</v>
      </c>
      <c r="Q67" s="17">
        <v>0</v>
      </c>
      <c r="R67" s="17">
        <v>0</v>
      </c>
      <c r="S67" s="17">
        <v>0</v>
      </c>
      <c r="T67" s="17">
        <v>2</v>
      </c>
      <c r="U67" s="17">
        <v>28</v>
      </c>
      <c r="V67" s="17">
        <v>28</v>
      </c>
      <c r="W67" s="17">
        <v>0</v>
      </c>
      <c r="X67" s="17">
        <v>0</v>
      </c>
      <c r="Y67" s="18">
        <v>0</v>
      </c>
    </row>
    <row r="68" spans="1:25" x14ac:dyDescent="0.25">
      <c r="A68" s="322" t="s">
        <v>46</v>
      </c>
      <c r="B68" s="323"/>
      <c r="C68" s="323"/>
      <c r="D68" s="323"/>
      <c r="E68" s="323"/>
      <c r="F68" s="323"/>
      <c r="G68" s="323"/>
      <c r="H68" s="323"/>
      <c r="I68" s="323"/>
      <c r="J68" s="323"/>
      <c r="K68" s="323"/>
      <c r="L68" s="323"/>
      <c r="M68" s="323"/>
      <c r="N68" s="323"/>
      <c r="O68" s="323"/>
      <c r="P68" s="323"/>
      <c r="Q68" s="323"/>
      <c r="R68" s="323"/>
      <c r="S68" s="323"/>
      <c r="T68" s="323"/>
      <c r="U68" s="323"/>
      <c r="V68" s="323"/>
      <c r="W68" s="323"/>
      <c r="X68" s="323"/>
      <c r="Y68" s="324"/>
    </row>
    <row r="69" spans="1:25" x14ac:dyDescent="0.25">
      <c r="A69" s="325" t="s">
        <v>13</v>
      </c>
      <c r="B69" s="326" t="s">
        <v>14</v>
      </c>
      <c r="C69" s="326"/>
      <c r="D69" s="326"/>
      <c r="E69" s="326"/>
      <c r="F69" s="326"/>
      <c r="G69" s="326"/>
      <c r="H69" s="326"/>
      <c r="I69" s="326"/>
      <c r="J69" s="326"/>
      <c r="K69" s="326"/>
      <c r="L69" s="326"/>
      <c r="M69" s="326"/>
      <c r="N69" s="326"/>
      <c r="O69" s="326"/>
      <c r="P69" s="326"/>
      <c r="Q69" s="326"/>
      <c r="R69" s="326"/>
      <c r="S69" s="326"/>
      <c r="T69" s="326"/>
      <c r="U69" s="326"/>
      <c r="V69" s="326"/>
      <c r="W69" s="326"/>
      <c r="X69" s="326"/>
      <c r="Y69" s="327"/>
    </row>
    <row r="70" spans="1:25" x14ac:dyDescent="0.25">
      <c r="A70" s="325"/>
      <c r="B70" s="328" t="s">
        <v>15</v>
      </c>
      <c r="C70" s="328"/>
      <c r="D70" s="328"/>
      <c r="E70" s="326" t="s">
        <v>16</v>
      </c>
      <c r="F70" s="326"/>
      <c r="G70" s="326"/>
      <c r="H70" s="326"/>
      <c r="I70" s="326"/>
      <c r="J70" s="326"/>
      <c r="K70" s="326"/>
      <c r="L70" s="326"/>
      <c r="M70" s="326"/>
      <c r="N70" s="326"/>
      <c r="O70" s="326"/>
      <c r="P70" s="326"/>
      <c r="Q70" s="326"/>
      <c r="R70" s="326"/>
      <c r="S70" s="326"/>
      <c r="T70" s="326"/>
      <c r="U70" s="326"/>
      <c r="V70" s="326"/>
      <c r="W70" s="326"/>
      <c r="X70" s="326"/>
      <c r="Y70" s="327"/>
    </row>
    <row r="71" spans="1:25" x14ac:dyDescent="0.25">
      <c r="A71" s="325"/>
      <c r="B71" s="328"/>
      <c r="C71" s="328"/>
      <c r="D71" s="328"/>
      <c r="E71" s="326" t="s">
        <v>17</v>
      </c>
      <c r="F71" s="326"/>
      <c r="G71" s="326"/>
      <c r="H71" s="326" t="s">
        <v>18</v>
      </c>
      <c r="I71" s="326"/>
      <c r="J71" s="326"/>
      <c r="K71" s="326" t="s">
        <v>19</v>
      </c>
      <c r="L71" s="326"/>
      <c r="M71" s="326"/>
      <c r="N71" s="326" t="s">
        <v>20</v>
      </c>
      <c r="O71" s="326"/>
      <c r="P71" s="326"/>
      <c r="Q71" s="326" t="s">
        <v>21</v>
      </c>
      <c r="R71" s="326"/>
      <c r="S71" s="326"/>
      <c r="T71" s="326" t="s">
        <v>22</v>
      </c>
      <c r="U71" s="326"/>
      <c r="V71" s="326"/>
      <c r="W71" s="326" t="s">
        <v>23</v>
      </c>
      <c r="X71" s="326"/>
      <c r="Y71" s="327"/>
    </row>
    <row r="72" spans="1:25" ht="30.75" x14ac:dyDescent="0.25">
      <c r="A72" s="325"/>
      <c r="B72" s="139" t="s">
        <v>24</v>
      </c>
      <c r="C72" s="140" t="s">
        <v>25</v>
      </c>
      <c r="D72" s="140" t="s">
        <v>26</v>
      </c>
      <c r="E72" s="139" t="s">
        <v>24</v>
      </c>
      <c r="F72" s="140" t="s">
        <v>25</v>
      </c>
      <c r="G72" s="140" t="s">
        <v>26</v>
      </c>
      <c r="H72" s="139" t="s">
        <v>24</v>
      </c>
      <c r="I72" s="140" t="s">
        <v>25</v>
      </c>
      <c r="J72" s="140" t="s">
        <v>26</v>
      </c>
      <c r="K72" s="139" t="s">
        <v>24</v>
      </c>
      <c r="L72" s="140" t="s">
        <v>25</v>
      </c>
      <c r="M72" s="140" t="s">
        <v>26</v>
      </c>
      <c r="N72" s="139" t="s">
        <v>24</v>
      </c>
      <c r="O72" s="140" t="s">
        <v>25</v>
      </c>
      <c r="P72" s="140" t="s">
        <v>26</v>
      </c>
      <c r="Q72" s="139" t="s">
        <v>24</v>
      </c>
      <c r="R72" s="140" t="s">
        <v>25</v>
      </c>
      <c r="S72" s="140" t="s">
        <v>26</v>
      </c>
      <c r="T72" s="139" t="s">
        <v>24</v>
      </c>
      <c r="U72" s="140" t="s">
        <v>25</v>
      </c>
      <c r="V72" s="140" t="s">
        <v>26</v>
      </c>
      <c r="W72" s="139" t="s">
        <v>24</v>
      </c>
      <c r="X72" s="140" t="s">
        <v>25</v>
      </c>
      <c r="Y72" s="141" t="s">
        <v>26</v>
      </c>
    </row>
    <row r="73" spans="1:25" x14ac:dyDescent="0.25">
      <c r="A73" s="329" t="s">
        <v>47</v>
      </c>
      <c r="B73" s="330"/>
      <c r="C73" s="330"/>
      <c r="D73" s="330"/>
      <c r="E73" s="330"/>
      <c r="F73" s="330"/>
      <c r="G73" s="330"/>
      <c r="H73" s="330"/>
      <c r="I73" s="330"/>
      <c r="J73" s="330"/>
      <c r="K73" s="330"/>
      <c r="L73" s="330"/>
      <c r="M73" s="330"/>
      <c r="N73" s="330"/>
      <c r="O73" s="330"/>
      <c r="P73" s="330"/>
      <c r="Q73" s="330"/>
      <c r="R73" s="330"/>
      <c r="S73" s="330"/>
      <c r="T73" s="330"/>
      <c r="U73" s="330"/>
      <c r="V73" s="330"/>
      <c r="W73" s="330"/>
      <c r="X73" s="330"/>
      <c r="Y73" s="331"/>
    </row>
    <row r="74" spans="1:25" ht="49.5" customHeight="1" x14ac:dyDescent="0.25">
      <c r="A74" s="142" t="s">
        <v>28</v>
      </c>
      <c r="B74" s="143">
        <f>SUM(E74,H74,K74,N74,Q74,T74,W74)</f>
        <v>355</v>
      </c>
      <c r="C74" s="143">
        <f>SUM(F74,I74,L74,O74,R74,U74,X74)</f>
        <v>1749</v>
      </c>
      <c r="D74" s="143">
        <f>SUM(G74,J74,M74,P74,S74,V74,Y74)</f>
        <v>1129</v>
      </c>
      <c r="E74" s="144">
        <f>SUM(E75:E79,E81:E84)</f>
        <v>85</v>
      </c>
      <c r="F74" s="144">
        <f t="shared" ref="F74:Y74" si="11">SUM(F75:F79,F81:F84)</f>
        <v>155</v>
      </c>
      <c r="G74" s="144">
        <f t="shared" si="11"/>
        <v>173</v>
      </c>
      <c r="H74" s="144">
        <f t="shared" si="11"/>
        <v>0</v>
      </c>
      <c r="I74" s="144">
        <f t="shared" si="11"/>
        <v>0</v>
      </c>
      <c r="J74" s="144">
        <f t="shared" si="11"/>
        <v>0</v>
      </c>
      <c r="K74" s="144">
        <f t="shared" si="11"/>
        <v>70</v>
      </c>
      <c r="L74" s="144">
        <f t="shared" si="11"/>
        <v>543</v>
      </c>
      <c r="M74" s="144">
        <f t="shared" si="11"/>
        <v>88</v>
      </c>
      <c r="N74" s="144">
        <f t="shared" si="11"/>
        <v>108</v>
      </c>
      <c r="O74" s="144">
        <f t="shared" si="11"/>
        <v>419</v>
      </c>
      <c r="P74" s="144">
        <f t="shared" si="11"/>
        <v>313</v>
      </c>
      <c r="Q74" s="144">
        <f t="shared" si="11"/>
        <v>9</v>
      </c>
      <c r="R74" s="144">
        <f t="shared" si="11"/>
        <v>9</v>
      </c>
      <c r="S74" s="144">
        <f t="shared" si="11"/>
        <v>9</v>
      </c>
      <c r="T74" s="144">
        <f t="shared" si="11"/>
        <v>3</v>
      </c>
      <c r="U74" s="144">
        <f t="shared" si="11"/>
        <v>3</v>
      </c>
      <c r="V74" s="144">
        <f t="shared" si="11"/>
        <v>3</v>
      </c>
      <c r="W74" s="144">
        <f t="shared" si="11"/>
        <v>80</v>
      </c>
      <c r="X74" s="144">
        <f t="shared" si="11"/>
        <v>620</v>
      </c>
      <c r="Y74" s="145">
        <f t="shared" si="11"/>
        <v>543</v>
      </c>
    </row>
    <row r="75" spans="1:25" ht="44.25" customHeight="1" x14ac:dyDescent="0.25">
      <c r="A75" s="146" t="s">
        <v>34</v>
      </c>
      <c r="B75" s="143">
        <f t="shared" ref="B75:D79" si="12">SUM(E75,H75,K75,N75,Q75,T75,W75)</f>
        <v>114</v>
      </c>
      <c r="C75" s="143">
        <f t="shared" si="12"/>
        <v>114</v>
      </c>
      <c r="D75" s="143">
        <f t="shared" si="12"/>
        <v>120</v>
      </c>
      <c r="E75" s="22">
        <v>74</v>
      </c>
      <c r="F75" s="22">
        <v>74</v>
      </c>
      <c r="G75" s="22">
        <v>74</v>
      </c>
      <c r="H75" s="22">
        <v>0</v>
      </c>
      <c r="I75" s="22">
        <v>0</v>
      </c>
      <c r="J75" s="22">
        <v>0</v>
      </c>
      <c r="K75" s="22">
        <v>12</v>
      </c>
      <c r="L75" s="22">
        <v>12</v>
      </c>
      <c r="M75" s="22">
        <v>18</v>
      </c>
      <c r="N75" s="22">
        <v>19</v>
      </c>
      <c r="O75" s="22">
        <v>19</v>
      </c>
      <c r="P75" s="22">
        <v>19</v>
      </c>
      <c r="Q75" s="22">
        <v>9</v>
      </c>
      <c r="R75" s="22">
        <v>9</v>
      </c>
      <c r="S75" s="22">
        <v>9</v>
      </c>
      <c r="T75" s="22">
        <v>0</v>
      </c>
      <c r="U75" s="22">
        <v>0</v>
      </c>
      <c r="V75" s="22">
        <v>0</v>
      </c>
      <c r="W75" s="22">
        <v>0</v>
      </c>
      <c r="X75" s="22">
        <v>0</v>
      </c>
      <c r="Y75" s="23">
        <v>0</v>
      </c>
    </row>
    <row r="76" spans="1:25" ht="39.75" customHeight="1" x14ac:dyDescent="0.25">
      <c r="A76" s="147" t="s">
        <v>35</v>
      </c>
      <c r="B76" s="143">
        <f t="shared" si="12"/>
        <v>0</v>
      </c>
      <c r="C76" s="143">
        <f t="shared" si="12"/>
        <v>0</v>
      </c>
      <c r="D76" s="143">
        <f t="shared" si="12"/>
        <v>0</v>
      </c>
      <c r="E76" s="22">
        <v>0</v>
      </c>
      <c r="F76" s="22">
        <v>0</v>
      </c>
      <c r="G76" s="22">
        <v>0</v>
      </c>
      <c r="H76" s="22">
        <v>0</v>
      </c>
      <c r="I76" s="22">
        <v>0</v>
      </c>
      <c r="J76" s="22">
        <v>0</v>
      </c>
      <c r="K76" s="22">
        <v>0</v>
      </c>
      <c r="L76" s="22">
        <v>0</v>
      </c>
      <c r="M76" s="22">
        <v>0</v>
      </c>
      <c r="N76" s="22">
        <v>0</v>
      </c>
      <c r="O76" s="22">
        <v>0</v>
      </c>
      <c r="P76" s="22">
        <v>0</v>
      </c>
      <c r="Q76" s="22">
        <v>0</v>
      </c>
      <c r="R76" s="22">
        <v>0</v>
      </c>
      <c r="S76" s="22">
        <v>0</v>
      </c>
      <c r="T76" s="22">
        <v>0</v>
      </c>
      <c r="U76" s="22">
        <v>0</v>
      </c>
      <c r="V76" s="22">
        <v>0</v>
      </c>
      <c r="W76" s="22">
        <v>0</v>
      </c>
      <c r="X76" s="22">
        <v>0</v>
      </c>
      <c r="Y76" s="23">
        <v>0</v>
      </c>
    </row>
    <row r="77" spans="1:25" ht="45" customHeight="1" x14ac:dyDescent="0.25">
      <c r="A77" s="147" t="s">
        <v>36</v>
      </c>
      <c r="B77" s="143">
        <f t="shared" si="12"/>
        <v>8</v>
      </c>
      <c r="C77" s="143">
        <f t="shared" si="12"/>
        <v>18</v>
      </c>
      <c r="D77" s="143">
        <f t="shared" si="12"/>
        <v>36</v>
      </c>
      <c r="E77" s="22">
        <v>8</v>
      </c>
      <c r="F77" s="22">
        <v>18</v>
      </c>
      <c r="G77" s="22">
        <v>36</v>
      </c>
      <c r="H77" s="22">
        <v>0</v>
      </c>
      <c r="I77" s="22">
        <v>0</v>
      </c>
      <c r="J77" s="22">
        <v>0</v>
      </c>
      <c r="K77" s="22">
        <v>0</v>
      </c>
      <c r="L77" s="22">
        <v>0</v>
      </c>
      <c r="M77" s="22">
        <v>0</v>
      </c>
      <c r="N77" s="22">
        <v>0</v>
      </c>
      <c r="O77" s="22">
        <v>0</v>
      </c>
      <c r="P77" s="22">
        <v>0</v>
      </c>
      <c r="Q77" s="22">
        <v>0</v>
      </c>
      <c r="R77" s="22">
        <v>0</v>
      </c>
      <c r="S77" s="22">
        <v>0</v>
      </c>
      <c r="T77" s="22">
        <v>0</v>
      </c>
      <c r="U77" s="22">
        <v>0</v>
      </c>
      <c r="V77" s="22">
        <v>0</v>
      </c>
      <c r="W77" s="22">
        <v>0</v>
      </c>
      <c r="X77" s="22">
        <v>0</v>
      </c>
      <c r="Y77" s="23">
        <v>0</v>
      </c>
    </row>
    <row r="78" spans="1:25" ht="27.75" customHeight="1" x14ac:dyDescent="0.25">
      <c r="A78" s="148" t="s">
        <v>40</v>
      </c>
      <c r="B78" s="143">
        <f t="shared" si="12"/>
        <v>95</v>
      </c>
      <c r="C78" s="143">
        <f t="shared" si="12"/>
        <v>785</v>
      </c>
      <c r="D78" s="143">
        <f t="shared" si="12"/>
        <v>129</v>
      </c>
      <c r="E78" s="22">
        <v>0</v>
      </c>
      <c r="F78" s="22">
        <v>0</v>
      </c>
      <c r="G78" s="22">
        <v>0</v>
      </c>
      <c r="H78" s="22">
        <v>0</v>
      </c>
      <c r="I78" s="22">
        <v>0</v>
      </c>
      <c r="J78" s="22">
        <v>0</v>
      </c>
      <c r="K78" s="22">
        <v>52</v>
      </c>
      <c r="L78" s="22">
        <v>525</v>
      </c>
      <c r="M78" s="22">
        <v>52</v>
      </c>
      <c r="N78" s="22">
        <v>22</v>
      </c>
      <c r="O78" s="22">
        <v>128</v>
      </c>
      <c r="P78" s="22">
        <v>22</v>
      </c>
      <c r="Q78" s="22">
        <v>0</v>
      </c>
      <c r="R78" s="22">
        <v>0</v>
      </c>
      <c r="S78" s="22">
        <v>0</v>
      </c>
      <c r="T78" s="22">
        <v>0</v>
      </c>
      <c r="U78" s="22">
        <v>0</v>
      </c>
      <c r="V78" s="22">
        <v>0</v>
      </c>
      <c r="W78" s="22">
        <v>21</v>
      </c>
      <c r="X78" s="22">
        <v>132</v>
      </c>
      <c r="Y78" s="23">
        <v>55</v>
      </c>
    </row>
    <row r="79" spans="1:25" ht="43.5" customHeight="1" x14ac:dyDescent="0.25">
      <c r="A79" s="147" t="s">
        <v>31</v>
      </c>
      <c r="B79" s="143">
        <f t="shared" si="12"/>
        <v>0</v>
      </c>
      <c r="C79" s="143">
        <f t="shared" si="12"/>
        <v>0</v>
      </c>
      <c r="D79" s="143">
        <f t="shared" si="12"/>
        <v>0</v>
      </c>
      <c r="E79" s="22">
        <v>0</v>
      </c>
      <c r="F79" s="22">
        <v>0</v>
      </c>
      <c r="G79" s="22">
        <v>0</v>
      </c>
      <c r="H79" s="22">
        <v>0</v>
      </c>
      <c r="I79" s="22">
        <v>0</v>
      </c>
      <c r="J79" s="22">
        <v>0</v>
      </c>
      <c r="K79" s="22">
        <v>0</v>
      </c>
      <c r="L79" s="22">
        <v>0</v>
      </c>
      <c r="M79" s="22">
        <v>0</v>
      </c>
      <c r="N79" s="22">
        <v>0</v>
      </c>
      <c r="O79" s="22">
        <v>0</v>
      </c>
      <c r="P79" s="22">
        <v>0</v>
      </c>
      <c r="Q79" s="22">
        <v>0</v>
      </c>
      <c r="R79" s="22">
        <v>0</v>
      </c>
      <c r="S79" s="22">
        <v>0</v>
      </c>
      <c r="T79" s="22">
        <v>0</v>
      </c>
      <c r="U79" s="22">
        <v>0</v>
      </c>
      <c r="V79" s="22">
        <v>0</v>
      </c>
      <c r="W79" s="22">
        <v>0</v>
      </c>
      <c r="X79" s="22">
        <v>0</v>
      </c>
      <c r="Y79" s="23">
        <v>0</v>
      </c>
    </row>
    <row r="80" spans="1:25" x14ac:dyDescent="0.25">
      <c r="A80" s="316" t="s">
        <v>48</v>
      </c>
      <c r="B80" s="317"/>
      <c r="C80" s="317"/>
      <c r="D80" s="317"/>
      <c r="E80" s="317"/>
      <c r="F80" s="317"/>
      <c r="G80" s="317"/>
      <c r="H80" s="317"/>
      <c r="I80" s="317"/>
      <c r="J80" s="317"/>
      <c r="K80" s="317"/>
      <c r="L80" s="317"/>
      <c r="M80" s="317"/>
      <c r="N80" s="317"/>
      <c r="O80" s="317"/>
      <c r="P80" s="317"/>
      <c r="Q80" s="317"/>
      <c r="R80" s="317"/>
      <c r="S80" s="317"/>
      <c r="T80" s="317"/>
      <c r="U80" s="317"/>
      <c r="V80" s="317"/>
      <c r="W80" s="317"/>
      <c r="X80" s="317"/>
      <c r="Y80" s="318"/>
    </row>
    <row r="81" spans="1:25" ht="40.5" customHeight="1" x14ac:dyDescent="0.25">
      <c r="A81" s="146" t="s">
        <v>34</v>
      </c>
      <c r="B81" s="143">
        <f t="shared" ref="B81:D84" si="13">SUM(E81,H81,K81,N81,Q81,T81,W81)</f>
        <v>86</v>
      </c>
      <c r="C81" s="143">
        <f t="shared" si="13"/>
        <v>86</v>
      </c>
      <c r="D81" s="143">
        <f t="shared" si="13"/>
        <v>98</v>
      </c>
      <c r="E81" s="22">
        <v>0</v>
      </c>
      <c r="F81" s="22">
        <v>0</v>
      </c>
      <c r="G81" s="22">
        <v>0</v>
      </c>
      <c r="H81" s="22">
        <v>0</v>
      </c>
      <c r="I81" s="22">
        <v>0</v>
      </c>
      <c r="J81" s="22">
        <v>0</v>
      </c>
      <c r="K81" s="22">
        <v>6</v>
      </c>
      <c r="L81" s="22">
        <v>6</v>
      </c>
      <c r="M81" s="22">
        <v>18</v>
      </c>
      <c r="N81" s="22">
        <v>42</v>
      </c>
      <c r="O81" s="22">
        <v>42</v>
      </c>
      <c r="P81" s="22">
        <v>42</v>
      </c>
      <c r="Q81" s="22">
        <v>0</v>
      </c>
      <c r="R81" s="22">
        <v>0</v>
      </c>
      <c r="S81" s="22">
        <v>0</v>
      </c>
      <c r="T81" s="22">
        <v>3</v>
      </c>
      <c r="U81" s="22">
        <v>3</v>
      </c>
      <c r="V81" s="22">
        <v>3</v>
      </c>
      <c r="W81" s="22">
        <v>35</v>
      </c>
      <c r="X81" s="22">
        <v>35</v>
      </c>
      <c r="Y81" s="23">
        <v>35</v>
      </c>
    </row>
    <row r="82" spans="1:25" ht="43.5" customHeight="1" x14ac:dyDescent="0.25">
      <c r="A82" s="147" t="s">
        <v>35</v>
      </c>
      <c r="B82" s="143">
        <f t="shared" si="13"/>
        <v>0</v>
      </c>
      <c r="C82" s="143">
        <f t="shared" si="13"/>
        <v>0</v>
      </c>
      <c r="D82" s="143">
        <f t="shared" si="13"/>
        <v>0</v>
      </c>
      <c r="E82" s="22">
        <v>0</v>
      </c>
      <c r="F82" s="22">
        <v>0</v>
      </c>
      <c r="G82" s="22">
        <v>0</v>
      </c>
      <c r="H82" s="22">
        <v>0</v>
      </c>
      <c r="I82" s="22">
        <v>0</v>
      </c>
      <c r="J82" s="22">
        <v>0</v>
      </c>
      <c r="K82" s="22">
        <v>0</v>
      </c>
      <c r="L82" s="22">
        <v>0</v>
      </c>
      <c r="M82" s="22">
        <v>0</v>
      </c>
      <c r="N82" s="22">
        <v>0</v>
      </c>
      <c r="O82" s="22">
        <v>0</v>
      </c>
      <c r="P82" s="22">
        <v>0</v>
      </c>
      <c r="Q82" s="22">
        <v>0</v>
      </c>
      <c r="R82" s="22">
        <v>0</v>
      </c>
      <c r="S82" s="22">
        <v>0</v>
      </c>
      <c r="T82" s="22">
        <v>0</v>
      </c>
      <c r="U82" s="22">
        <v>0</v>
      </c>
      <c r="V82" s="22">
        <v>0</v>
      </c>
      <c r="W82" s="22">
        <v>0</v>
      </c>
      <c r="X82" s="22">
        <v>0</v>
      </c>
      <c r="Y82" s="23">
        <v>0</v>
      </c>
    </row>
    <row r="83" spans="1:25" ht="42" customHeight="1" x14ac:dyDescent="0.25">
      <c r="A83" s="147" t="s">
        <v>36</v>
      </c>
      <c r="B83" s="143">
        <f t="shared" si="13"/>
        <v>12</v>
      </c>
      <c r="C83" s="143">
        <f t="shared" si="13"/>
        <v>132</v>
      </c>
      <c r="D83" s="143">
        <f t="shared" si="13"/>
        <v>132</v>
      </c>
      <c r="E83" s="22">
        <v>3</v>
      </c>
      <c r="F83" s="22">
        <v>63</v>
      </c>
      <c r="G83" s="22">
        <v>63</v>
      </c>
      <c r="H83" s="22">
        <v>0</v>
      </c>
      <c r="I83" s="22">
        <v>0</v>
      </c>
      <c r="J83" s="22">
        <v>0</v>
      </c>
      <c r="K83" s="22">
        <v>0</v>
      </c>
      <c r="L83" s="22">
        <v>0</v>
      </c>
      <c r="M83" s="22">
        <v>0</v>
      </c>
      <c r="N83" s="22">
        <v>5</v>
      </c>
      <c r="O83" s="22">
        <v>32</v>
      </c>
      <c r="P83" s="22">
        <v>32</v>
      </c>
      <c r="Q83" s="22">
        <v>0</v>
      </c>
      <c r="R83" s="22">
        <v>0</v>
      </c>
      <c r="S83" s="22">
        <v>0</v>
      </c>
      <c r="T83" s="22">
        <v>0</v>
      </c>
      <c r="U83" s="22">
        <v>0</v>
      </c>
      <c r="V83" s="22">
        <v>0</v>
      </c>
      <c r="W83" s="22">
        <v>4</v>
      </c>
      <c r="X83" s="22">
        <v>37</v>
      </c>
      <c r="Y83" s="23">
        <v>37</v>
      </c>
    </row>
    <row r="84" spans="1:25" ht="32.25" customHeight="1" x14ac:dyDescent="0.25">
      <c r="A84" s="148" t="s">
        <v>40</v>
      </c>
      <c r="B84" s="143">
        <f t="shared" si="13"/>
        <v>40</v>
      </c>
      <c r="C84" s="143">
        <f t="shared" si="13"/>
        <v>614</v>
      </c>
      <c r="D84" s="143">
        <f t="shared" si="13"/>
        <v>614</v>
      </c>
      <c r="E84" s="22">
        <v>0</v>
      </c>
      <c r="F84" s="22">
        <v>0</v>
      </c>
      <c r="G84" s="22">
        <v>0</v>
      </c>
      <c r="H84" s="22">
        <v>0</v>
      </c>
      <c r="I84" s="22">
        <v>0</v>
      </c>
      <c r="J84" s="22">
        <v>0</v>
      </c>
      <c r="K84" s="22">
        <v>0</v>
      </c>
      <c r="L84" s="22">
        <v>0</v>
      </c>
      <c r="M84" s="22">
        <v>0</v>
      </c>
      <c r="N84" s="22">
        <v>20</v>
      </c>
      <c r="O84" s="22">
        <v>198</v>
      </c>
      <c r="P84" s="22">
        <v>198</v>
      </c>
      <c r="Q84" s="22">
        <v>0</v>
      </c>
      <c r="R84" s="22">
        <v>0</v>
      </c>
      <c r="S84" s="22">
        <v>0</v>
      </c>
      <c r="T84" s="22">
        <v>0</v>
      </c>
      <c r="U84" s="22">
        <v>0</v>
      </c>
      <c r="V84" s="22">
        <v>0</v>
      </c>
      <c r="W84" s="22">
        <v>20</v>
      </c>
      <c r="X84" s="22">
        <v>416</v>
      </c>
      <c r="Y84" s="23">
        <v>416</v>
      </c>
    </row>
    <row r="85" spans="1:25" x14ac:dyDescent="0.25">
      <c r="A85" s="322" t="s">
        <v>49</v>
      </c>
      <c r="B85" s="323"/>
      <c r="C85" s="323"/>
      <c r="D85" s="323"/>
      <c r="E85" s="323"/>
      <c r="F85" s="323"/>
      <c r="G85" s="323"/>
      <c r="H85" s="323"/>
      <c r="I85" s="323"/>
      <c r="J85" s="323"/>
      <c r="K85" s="323"/>
      <c r="L85" s="323"/>
      <c r="M85" s="323"/>
      <c r="N85" s="323"/>
      <c r="O85" s="323"/>
      <c r="P85" s="323"/>
      <c r="Q85" s="323"/>
      <c r="R85" s="323"/>
      <c r="S85" s="323"/>
      <c r="T85" s="323"/>
      <c r="U85" s="323"/>
      <c r="V85" s="323"/>
      <c r="W85" s="323"/>
      <c r="X85" s="323"/>
      <c r="Y85" s="324"/>
    </row>
    <row r="86" spans="1:25" x14ac:dyDescent="0.25">
      <c r="A86" s="325" t="s">
        <v>13</v>
      </c>
      <c r="B86" s="326" t="s">
        <v>14</v>
      </c>
      <c r="C86" s="326"/>
      <c r="D86" s="326"/>
      <c r="E86" s="326"/>
      <c r="F86" s="326"/>
      <c r="G86" s="326"/>
      <c r="H86" s="326"/>
      <c r="I86" s="326"/>
      <c r="J86" s="326"/>
      <c r="K86" s="326"/>
      <c r="L86" s="326"/>
      <c r="M86" s="326"/>
      <c r="N86" s="326"/>
      <c r="O86" s="326"/>
      <c r="P86" s="326"/>
      <c r="Q86" s="326"/>
      <c r="R86" s="326"/>
      <c r="S86" s="326"/>
      <c r="T86" s="326"/>
      <c r="U86" s="326"/>
      <c r="V86" s="326"/>
      <c r="W86" s="326"/>
      <c r="X86" s="326"/>
      <c r="Y86" s="327"/>
    </row>
    <row r="87" spans="1:25" x14ac:dyDescent="0.25">
      <c r="A87" s="325"/>
      <c r="B87" s="328" t="s">
        <v>15</v>
      </c>
      <c r="C87" s="328"/>
      <c r="D87" s="328"/>
      <c r="E87" s="326" t="s">
        <v>16</v>
      </c>
      <c r="F87" s="326"/>
      <c r="G87" s="326"/>
      <c r="H87" s="326"/>
      <c r="I87" s="326"/>
      <c r="J87" s="326"/>
      <c r="K87" s="326"/>
      <c r="L87" s="326"/>
      <c r="M87" s="326"/>
      <c r="N87" s="326"/>
      <c r="O87" s="326"/>
      <c r="P87" s="326"/>
      <c r="Q87" s="326"/>
      <c r="R87" s="326"/>
      <c r="S87" s="326"/>
      <c r="T87" s="326"/>
      <c r="U87" s="326"/>
      <c r="V87" s="326"/>
      <c r="W87" s="326"/>
      <c r="X87" s="326"/>
      <c r="Y87" s="327"/>
    </row>
    <row r="88" spans="1:25" x14ac:dyDescent="0.25">
      <c r="A88" s="325"/>
      <c r="B88" s="328"/>
      <c r="C88" s="328"/>
      <c r="D88" s="328"/>
      <c r="E88" s="326" t="s">
        <v>17</v>
      </c>
      <c r="F88" s="326"/>
      <c r="G88" s="326"/>
      <c r="H88" s="326" t="s">
        <v>18</v>
      </c>
      <c r="I88" s="326"/>
      <c r="J88" s="326"/>
      <c r="K88" s="326" t="s">
        <v>19</v>
      </c>
      <c r="L88" s="326"/>
      <c r="M88" s="326"/>
      <c r="N88" s="326" t="s">
        <v>20</v>
      </c>
      <c r="O88" s="326"/>
      <c r="P88" s="326"/>
      <c r="Q88" s="326" t="s">
        <v>21</v>
      </c>
      <c r="R88" s="326"/>
      <c r="S88" s="326"/>
      <c r="T88" s="326" t="s">
        <v>22</v>
      </c>
      <c r="U88" s="326"/>
      <c r="V88" s="326"/>
      <c r="W88" s="326" t="s">
        <v>23</v>
      </c>
      <c r="X88" s="326"/>
      <c r="Y88" s="327"/>
    </row>
    <row r="89" spans="1:25" ht="30.75" x14ac:dyDescent="0.25">
      <c r="A89" s="325"/>
      <c r="B89" s="139" t="s">
        <v>24</v>
      </c>
      <c r="C89" s="140" t="s">
        <v>25</v>
      </c>
      <c r="D89" s="140" t="s">
        <v>26</v>
      </c>
      <c r="E89" s="139" t="s">
        <v>24</v>
      </c>
      <c r="F89" s="140" t="s">
        <v>25</v>
      </c>
      <c r="G89" s="140" t="s">
        <v>26</v>
      </c>
      <c r="H89" s="139" t="s">
        <v>24</v>
      </c>
      <c r="I89" s="140" t="s">
        <v>25</v>
      </c>
      <c r="J89" s="140" t="s">
        <v>26</v>
      </c>
      <c r="K89" s="139" t="s">
        <v>24</v>
      </c>
      <c r="L89" s="140" t="s">
        <v>25</v>
      </c>
      <c r="M89" s="140" t="s">
        <v>26</v>
      </c>
      <c r="N89" s="139" t="s">
        <v>24</v>
      </c>
      <c r="O89" s="140" t="s">
        <v>25</v>
      </c>
      <c r="P89" s="140" t="s">
        <v>26</v>
      </c>
      <c r="Q89" s="139" t="s">
        <v>24</v>
      </c>
      <c r="R89" s="140" t="s">
        <v>25</v>
      </c>
      <c r="S89" s="140" t="s">
        <v>26</v>
      </c>
      <c r="T89" s="139" t="s">
        <v>24</v>
      </c>
      <c r="U89" s="140" t="s">
        <v>25</v>
      </c>
      <c r="V89" s="140" t="s">
        <v>26</v>
      </c>
      <c r="W89" s="139" t="s">
        <v>24</v>
      </c>
      <c r="X89" s="140" t="s">
        <v>25</v>
      </c>
      <c r="Y89" s="141" t="s">
        <v>26</v>
      </c>
    </row>
    <row r="90" spans="1:25" x14ac:dyDescent="0.25">
      <c r="A90" s="329" t="s">
        <v>50</v>
      </c>
      <c r="B90" s="330"/>
      <c r="C90" s="330"/>
      <c r="D90" s="330"/>
      <c r="E90" s="330"/>
      <c r="F90" s="330"/>
      <c r="G90" s="330"/>
      <c r="H90" s="330"/>
      <c r="I90" s="330"/>
      <c r="J90" s="330"/>
      <c r="K90" s="330"/>
      <c r="L90" s="330"/>
      <c r="M90" s="330"/>
      <c r="N90" s="330"/>
      <c r="O90" s="330"/>
      <c r="P90" s="330"/>
      <c r="Q90" s="330"/>
      <c r="R90" s="330"/>
      <c r="S90" s="330"/>
      <c r="T90" s="330"/>
      <c r="U90" s="330"/>
      <c r="V90" s="330"/>
      <c r="W90" s="330"/>
      <c r="X90" s="330"/>
      <c r="Y90" s="331"/>
    </row>
    <row r="91" spans="1:25" x14ac:dyDescent="0.25">
      <c r="A91" s="142" t="s">
        <v>28</v>
      </c>
      <c r="B91" s="143">
        <f>SUM(E91,H91,K91,N91,Q91,T91,W91)</f>
        <v>87</v>
      </c>
      <c r="C91" s="143">
        <f>SUM(F91,I91,L91,O91,R91,U91,X91)</f>
        <v>451</v>
      </c>
      <c r="D91" s="143">
        <f>SUM(G91,J91,M91,P91,S91,V91,Y91)</f>
        <v>455</v>
      </c>
      <c r="E91" s="144">
        <f>SUM(E92:E97)</f>
        <v>24</v>
      </c>
      <c r="F91" s="144">
        <f t="shared" ref="F91:Y91" si="14">SUM(F92:F97)</f>
        <v>145</v>
      </c>
      <c r="G91" s="144">
        <f t="shared" si="14"/>
        <v>145</v>
      </c>
      <c r="H91" s="144">
        <f t="shared" si="14"/>
        <v>2</v>
      </c>
      <c r="I91" s="144">
        <f t="shared" si="14"/>
        <v>98</v>
      </c>
      <c r="J91" s="144">
        <f t="shared" si="14"/>
        <v>98</v>
      </c>
      <c r="K91" s="144">
        <f t="shared" si="14"/>
        <v>0</v>
      </c>
      <c r="L91" s="144">
        <f t="shared" si="14"/>
        <v>0</v>
      </c>
      <c r="M91" s="144">
        <f t="shared" si="14"/>
        <v>0</v>
      </c>
      <c r="N91" s="144">
        <f t="shared" si="14"/>
        <v>6</v>
      </c>
      <c r="O91" s="144">
        <f t="shared" si="14"/>
        <v>6</v>
      </c>
      <c r="P91" s="144">
        <f t="shared" si="14"/>
        <v>6</v>
      </c>
      <c r="Q91" s="144">
        <f t="shared" si="14"/>
        <v>4</v>
      </c>
      <c r="R91" s="144">
        <f t="shared" si="14"/>
        <v>4</v>
      </c>
      <c r="S91" s="144">
        <f t="shared" si="14"/>
        <v>0</v>
      </c>
      <c r="T91" s="144">
        <f t="shared" si="14"/>
        <v>33</v>
      </c>
      <c r="U91" s="144">
        <f t="shared" si="14"/>
        <v>64</v>
      </c>
      <c r="V91" s="144">
        <f t="shared" si="14"/>
        <v>64</v>
      </c>
      <c r="W91" s="144">
        <f t="shared" si="14"/>
        <v>18</v>
      </c>
      <c r="X91" s="144">
        <f t="shared" si="14"/>
        <v>134</v>
      </c>
      <c r="Y91" s="145">
        <f t="shared" si="14"/>
        <v>142</v>
      </c>
    </row>
    <row r="92" spans="1:25" ht="39.75" customHeight="1" x14ac:dyDescent="0.25">
      <c r="A92" s="146" t="s">
        <v>34</v>
      </c>
      <c r="B92" s="143">
        <f t="shared" ref="B92:D97" si="15">SUM(E92,H92,K92,N92,Q92,T92,W92)</f>
        <v>70</v>
      </c>
      <c r="C92" s="143">
        <f t="shared" si="15"/>
        <v>70</v>
      </c>
      <c r="D92" s="143">
        <f t="shared" si="15"/>
        <v>71</v>
      </c>
      <c r="E92" s="22">
        <v>18</v>
      </c>
      <c r="F92" s="22">
        <v>18</v>
      </c>
      <c r="G92" s="22">
        <v>18</v>
      </c>
      <c r="H92" s="22">
        <v>0</v>
      </c>
      <c r="I92" s="22">
        <v>0</v>
      </c>
      <c r="J92" s="22">
        <v>0</v>
      </c>
      <c r="K92" s="22">
        <v>0</v>
      </c>
      <c r="L92" s="22">
        <v>0</v>
      </c>
      <c r="M92" s="22">
        <v>0</v>
      </c>
      <c r="N92" s="22">
        <v>6</v>
      </c>
      <c r="O92" s="22">
        <v>6</v>
      </c>
      <c r="P92" s="22">
        <v>6</v>
      </c>
      <c r="Q92" s="22">
        <v>4</v>
      </c>
      <c r="R92" s="22">
        <v>4</v>
      </c>
      <c r="S92" s="22">
        <v>0</v>
      </c>
      <c r="T92" s="22">
        <v>29</v>
      </c>
      <c r="U92" s="22">
        <v>29</v>
      </c>
      <c r="V92" s="22">
        <v>29</v>
      </c>
      <c r="W92" s="22">
        <v>13</v>
      </c>
      <c r="X92" s="22">
        <v>13</v>
      </c>
      <c r="Y92" s="23">
        <v>18</v>
      </c>
    </row>
    <row r="93" spans="1:25" ht="41.25" customHeight="1" x14ac:dyDescent="0.25">
      <c r="A93" s="147" t="s">
        <v>35</v>
      </c>
      <c r="B93" s="143">
        <f t="shared" si="15"/>
        <v>0</v>
      </c>
      <c r="C93" s="143">
        <f t="shared" si="15"/>
        <v>0</v>
      </c>
      <c r="D93" s="143">
        <f t="shared" si="15"/>
        <v>0</v>
      </c>
      <c r="E93" s="22">
        <v>0</v>
      </c>
      <c r="F93" s="22">
        <v>0</v>
      </c>
      <c r="G93" s="22">
        <v>0</v>
      </c>
      <c r="H93" s="22">
        <v>0</v>
      </c>
      <c r="I93" s="22">
        <v>0</v>
      </c>
      <c r="J93" s="22">
        <v>0</v>
      </c>
      <c r="K93" s="22">
        <v>0</v>
      </c>
      <c r="L93" s="22">
        <v>0</v>
      </c>
      <c r="M93" s="22">
        <v>0</v>
      </c>
      <c r="N93" s="22">
        <v>0</v>
      </c>
      <c r="O93" s="22">
        <v>0</v>
      </c>
      <c r="P93" s="22">
        <v>0</v>
      </c>
      <c r="Q93" s="22">
        <v>0</v>
      </c>
      <c r="R93" s="22">
        <v>0</v>
      </c>
      <c r="S93" s="22">
        <v>0</v>
      </c>
      <c r="T93" s="22">
        <v>0</v>
      </c>
      <c r="U93" s="22">
        <v>0</v>
      </c>
      <c r="V93" s="22">
        <v>0</v>
      </c>
      <c r="W93" s="22">
        <v>0</v>
      </c>
      <c r="X93" s="22">
        <v>0</v>
      </c>
      <c r="Y93" s="23">
        <v>0</v>
      </c>
    </row>
    <row r="94" spans="1:25" ht="44.25" customHeight="1" x14ac:dyDescent="0.25">
      <c r="A94" s="147" t="s">
        <v>36</v>
      </c>
      <c r="B94" s="143">
        <f t="shared" si="15"/>
        <v>0</v>
      </c>
      <c r="C94" s="143">
        <f t="shared" si="15"/>
        <v>0</v>
      </c>
      <c r="D94" s="143">
        <f t="shared" si="15"/>
        <v>0</v>
      </c>
      <c r="E94" s="22">
        <v>0</v>
      </c>
      <c r="F94" s="22">
        <v>0</v>
      </c>
      <c r="G94" s="22">
        <v>0</v>
      </c>
      <c r="H94" s="22">
        <v>0</v>
      </c>
      <c r="I94" s="22">
        <v>0</v>
      </c>
      <c r="J94" s="22">
        <v>0</v>
      </c>
      <c r="K94" s="22">
        <v>0</v>
      </c>
      <c r="L94" s="22">
        <v>0</v>
      </c>
      <c r="M94" s="22">
        <v>0</v>
      </c>
      <c r="N94" s="22">
        <v>0</v>
      </c>
      <c r="O94" s="22">
        <v>0</v>
      </c>
      <c r="P94" s="22">
        <v>0</v>
      </c>
      <c r="Q94" s="22">
        <v>0</v>
      </c>
      <c r="R94" s="22">
        <v>0</v>
      </c>
      <c r="S94" s="22">
        <v>0</v>
      </c>
      <c r="T94" s="22">
        <v>0</v>
      </c>
      <c r="U94" s="22">
        <v>0</v>
      </c>
      <c r="V94" s="22">
        <v>0</v>
      </c>
      <c r="W94" s="22">
        <v>0</v>
      </c>
      <c r="X94" s="22">
        <v>0</v>
      </c>
      <c r="Y94" s="23">
        <v>0</v>
      </c>
    </row>
    <row r="95" spans="1:25" ht="30.75" customHeight="1" x14ac:dyDescent="0.25">
      <c r="A95" s="147" t="s">
        <v>40</v>
      </c>
      <c r="B95" s="143">
        <f t="shared" si="15"/>
        <v>9</v>
      </c>
      <c r="C95" s="143">
        <f t="shared" si="15"/>
        <v>97</v>
      </c>
      <c r="D95" s="143">
        <f t="shared" si="15"/>
        <v>97</v>
      </c>
      <c r="E95" s="22">
        <v>5</v>
      </c>
      <c r="F95" s="22">
        <v>62</v>
      </c>
      <c r="G95" s="22">
        <v>62</v>
      </c>
      <c r="H95" s="22">
        <v>0</v>
      </c>
      <c r="I95" s="22">
        <v>0</v>
      </c>
      <c r="J95" s="22">
        <v>0</v>
      </c>
      <c r="K95" s="22">
        <v>0</v>
      </c>
      <c r="L95" s="22">
        <v>0</v>
      </c>
      <c r="M95" s="22">
        <v>0</v>
      </c>
      <c r="N95" s="22">
        <v>0</v>
      </c>
      <c r="O95" s="22">
        <v>0</v>
      </c>
      <c r="P95" s="22">
        <v>0</v>
      </c>
      <c r="Q95" s="22">
        <v>0</v>
      </c>
      <c r="R95" s="22">
        <v>0</v>
      </c>
      <c r="S95" s="22">
        <v>0</v>
      </c>
      <c r="T95" s="22">
        <v>4</v>
      </c>
      <c r="U95" s="22">
        <v>35</v>
      </c>
      <c r="V95" s="22">
        <v>35</v>
      </c>
      <c r="W95" s="22">
        <v>0</v>
      </c>
      <c r="X95" s="22">
        <v>0</v>
      </c>
      <c r="Y95" s="23">
        <v>0</v>
      </c>
    </row>
    <row r="96" spans="1:25" ht="43.5" customHeight="1" x14ac:dyDescent="0.25">
      <c r="A96" s="147" t="s">
        <v>31</v>
      </c>
      <c r="B96" s="143">
        <f t="shared" si="15"/>
        <v>4</v>
      </c>
      <c r="C96" s="143">
        <f t="shared" si="15"/>
        <v>283</v>
      </c>
      <c r="D96" s="143">
        <f t="shared" si="15"/>
        <v>283</v>
      </c>
      <c r="E96" s="22">
        <v>1</v>
      </c>
      <c r="F96" s="22">
        <v>65</v>
      </c>
      <c r="G96" s="22">
        <v>65</v>
      </c>
      <c r="H96" s="22">
        <v>2</v>
      </c>
      <c r="I96" s="22">
        <v>98</v>
      </c>
      <c r="J96" s="22">
        <v>98</v>
      </c>
      <c r="K96" s="22">
        <v>0</v>
      </c>
      <c r="L96" s="22">
        <v>0</v>
      </c>
      <c r="M96" s="22">
        <v>0</v>
      </c>
      <c r="N96" s="22">
        <v>0</v>
      </c>
      <c r="O96" s="22">
        <v>0</v>
      </c>
      <c r="P96" s="22">
        <v>0</v>
      </c>
      <c r="Q96" s="22">
        <v>0</v>
      </c>
      <c r="R96" s="22">
        <v>0</v>
      </c>
      <c r="S96" s="22">
        <v>0</v>
      </c>
      <c r="T96" s="22">
        <v>0</v>
      </c>
      <c r="U96" s="22">
        <v>0</v>
      </c>
      <c r="V96" s="22">
        <v>0</v>
      </c>
      <c r="W96" s="22">
        <v>1</v>
      </c>
      <c r="X96" s="22">
        <v>120</v>
      </c>
      <c r="Y96" s="23">
        <v>120</v>
      </c>
    </row>
    <row r="97" spans="1:25" ht="42.75" customHeight="1" x14ac:dyDescent="0.25">
      <c r="A97" s="147" t="s">
        <v>51</v>
      </c>
      <c r="B97" s="143">
        <f t="shared" si="15"/>
        <v>4</v>
      </c>
      <c r="C97" s="143">
        <f t="shared" si="15"/>
        <v>1</v>
      </c>
      <c r="D97" s="143">
        <f t="shared" si="15"/>
        <v>4</v>
      </c>
      <c r="E97" s="22">
        <v>0</v>
      </c>
      <c r="F97" s="22">
        <v>0</v>
      </c>
      <c r="G97" s="22">
        <v>0</v>
      </c>
      <c r="H97" s="22">
        <v>0</v>
      </c>
      <c r="I97" s="22">
        <v>0</v>
      </c>
      <c r="J97" s="22">
        <v>0</v>
      </c>
      <c r="K97" s="22">
        <v>0</v>
      </c>
      <c r="L97" s="22">
        <v>0</v>
      </c>
      <c r="M97" s="22">
        <v>0</v>
      </c>
      <c r="N97" s="22">
        <v>0</v>
      </c>
      <c r="O97" s="22">
        <v>0</v>
      </c>
      <c r="P97" s="22">
        <v>0</v>
      </c>
      <c r="Q97" s="22">
        <v>0</v>
      </c>
      <c r="R97" s="22">
        <v>0</v>
      </c>
      <c r="S97" s="22">
        <v>0</v>
      </c>
      <c r="T97" s="22">
        <v>0</v>
      </c>
      <c r="U97" s="22">
        <v>0</v>
      </c>
      <c r="V97" s="22">
        <v>0</v>
      </c>
      <c r="W97" s="22">
        <v>4</v>
      </c>
      <c r="X97" s="22">
        <v>1</v>
      </c>
      <c r="Y97" s="23">
        <v>4</v>
      </c>
    </row>
    <row r="98" spans="1:25" x14ac:dyDescent="0.25">
      <c r="A98" s="322" t="s">
        <v>52</v>
      </c>
      <c r="B98" s="323"/>
      <c r="C98" s="323"/>
      <c r="D98" s="323"/>
      <c r="E98" s="323"/>
      <c r="F98" s="323"/>
      <c r="G98" s="323"/>
      <c r="H98" s="323"/>
      <c r="I98" s="323"/>
      <c r="J98" s="323"/>
      <c r="K98" s="323"/>
      <c r="L98" s="323"/>
      <c r="M98" s="323"/>
      <c r="N98" s="323"/>
      <c r="O98" s="323"/>
      <c r="P98" s="323"/>
      <c r="Q98" s="323"/>
      <c r="R98" s="323"/>
      <c r="S98" s="323"/>
      <c r="T98" s="323"/>
      <c r="U98" s="323"/>
      <c r="V98" s="323"/>
      <c r="W98" s="323"/>
      <c r="X98" s="323"/>
      <c r="Y98" s="324"/>
    </row>
    <row r="99" spans="1:25" x14ac:dyDescent="0.25">
      <c r="A99" s="325" t="s">
        <v>13</v>
      </c>
      <c r="B99" s="326" t="s">
        <v>14</v>
      </c>
      <c r="C99" s="326"/>
      <c r="D99" s="326"/>
      <c r="E99" s="326"/>
      <c r="F99" s="326"/>
      <c r="G99" s="326"/>
      <c r="H99" s="326"/>
      <c r="I99" s="326"/>
      <c r="J99" s="326"/>
      <c r="K99" s="326"/>
      <c r="L99" s="326"/>
      <c r="M99" s="326"/>
      <c r="N99" s="326"/>
      <c r="O99" s="326"/>
      <c r="P99" s="326"/>
      <c r="Q99" s="326"/>
      <c r="R99" s="326"/>
      <c r="S99" s="326"/>
      <c r="T99" s="326"/>
      <c r="U99" s="326"/>
      <c r="V99" s="326"/>
      <c r="W99" s="326"/>
      <c r="X99" s="326"/>
      <c r="Y99" s="327"/>
    </row>
    <row r="100" spans="1:25" x14ac:dyDescent="0.25">
      <c r="A100" s="325"/>
      <c r="B100" s="328" t="s">
        <v>15</v>
      </c>
      <c r="C100" s="328"/>
      <c r="D100" s="328"/>
      <c r="E100" s="326" t="s">
        <v>16</v>
      </c>
      <c r="F100" s="326"/>
      <c r="G100" s="326"/>
      <c r="H100" s="326"/>
      <c r="I100" s="326"/>
      <c r="J100" s="326"/>
      <c r="K100" s="326"/>
      <c r="L100" s="326"/>
      <c r="M100" s="326"/>
      <c r="N100" s="326"/>
      <c r="O100" s="326"/>
      <c r="P100" s="326"/>
      <c r="Q100" s="326"/>
      <c r="R100" s="326"/>
      <c r="S100" s="326"/>
      <c r="T100" s="326"/>
      <c r="U100" s="326"/>
      <c r="V100" s="326"/>
      <c r="W100" s="326"/>
      <c r="X100" s="326"/>
      <c r="Y100" s="327"/>
    </row>
    <row r="101" spans="1:25" x14ac:dyDescent="0.25">
      <c r="A101" s="325"/>
      <c r="B101" s="328"/>
      <c r="C101" s="328"/>
      <c r="D101" s="328"/>
      <c r="E101" s="326" t="s">
        <v>17</v>
      </c>
      <c r="F101" s="326"/>
      <c r="G101" s="326"/>
      <c r="H101" s="326" t="s">
        <v>18</v>
      </c>
      <c r="I101" s="326"/>
      <c r="J101" s="326"/>
      <c r="K101" s="326" t="s">
        <v>19</v>
      </c>
      <c r="L101" s="326"/>
      <c r="M101" s="326"/>
      <c r="N101" s="326" t="s">
        <v>20</v>
      </c>
      <c r="O101" s="326"/>
      <c r="P101" s="326"/>
      <c r="Q101" s="326" t="s">
        <v>21</v>
      </c>
      <c r="R101" s="326"/>
      <c r="S101" s="326"/>
      <c r="T101" s="326" t="s">
        <v>22</v>
      </c>
      <c r="U101" s="326"/>
      <c r="V101" s="326"/>
      <c r="W101" s="326" t="s">
        <v>23</v>
      </c>
      <c r="X101" s="326"/>
      <c r="Y101" s="327"/>
    </row>
    <row r="102" spans="1:25" ht="30.75" x14ac:dyDescent="0.25">
      <c r="A102" s="325"/>
      <c r="B102" s="139" t="s">
        <v>24</v>
      </c>
      <c r="C102" s="140" t="s">
        <v>25</v>
      </c>
      <c r="D102" s="140" t="s">
        <v>26</v>
      </c>
      <c r="E102" s="139" t="s">
        <v>24</v>
      </c>
      <c r="F102" s="140" t="s">
        <v>25</v>
      </c>
      <c r="G102" s="140" t="s">
        <v>26</v>
      </c>
      <c r="H102" s="139" t="s">
        <v>24</v>
      </c>
      <c r="I102" s="140" t="s">
        <v>25</v>
      </c>
      <c r="J102" s="140" t="s">
        <v>26</v>
      </c>
      <c r="K102" s="139" t="s">
        <v>24</v>
      </c>
      <c r="L102" s="140" t="s">
        <v>25</v>
      </c>
      <c r="M102" s="140" t="s">
        <v>26</v>
      </c>
      <c r="N102" s="139" t="s">
        <v>24</v>
      </c>
      <c r="O102" s="140" t="s">
        <v>25</v>
      </c>
      <c r="P102" s="140" t="s">
        <v>26</v>
      </c>
      <c r="Q102" s="139" t="s">
        <v>24</v>
      </c>
      <c r="R102" s="140" t="s">
        <v>25</v>
      </c>
      <c r="S102" s="140" t="s">
        <v>26</v>
      </c>
      <c r="T102" s="139" t="s">
        <v>24</v>
      </c>
      <c r="U102" s="140" t="s">
        <v>25</v>
      </c>
      <c r="V102" s="140" t="s">
        <v>26</v>
      </c>
      <c r="W102" s="139" t="s">
        <v>24</v>
      </c>
      <c r="X102" s="140" t="s">
        <v>25</v>
      </c>
      <c r="Y102" s="141" t="s">
        <v>26</v>
      </c>
    </row>
    <row r="103" spans="1:25" x14ac:dyDescent="0.25">
      <c r="A103" s="329" t="s">
        <v>53</v>
      </c>
      <c r="B103" s="330"/>
      <c r="C103" s="330"/>
      <c r="D103" s="330"/>
      <c r="E103" s="330"/>
      <c r="F103" s="330"/>
      <c r="G103" s="330"/>
      <c r="H103" s="330"/>
      <c r="I103" s="330"/>
      <c r="J103" s="330"/>
      <c r="K103" s="330"/>
      <c r="L103" s="330"/>
      <c r="M103" s="330"/>
      <c r="N103" s="330"/>
      <c r="O103" s="330"/>
      <c r="P103" s="330"/>
      <c r="Q103" s="330"/>
      <c r="R103" s="330"/>
      <c r="S103" s="330"/>
      <c r="T103" s="330"/>
      <c r="U103" s="330"/>
      <c r="V103" s="330"/>
      <c r="W103" s="330"/>
      <c r="X103" s="330"/>
      <c r="Y103" s="331"/>
    </row>
    <row r="104" spans="1:25" x14ac:dyDescent="0.25">
      <c r="A104" s="142" t="s">
        <v>28</v>
      </c>
      <c r="B104" s="143">
        <f>SUM(E104,H104,K104,N104,Q104,T104,W104)</f>
        <v>743</v>
      </c>
      <c r="C104" s="143">
        <f>SUM(F104,I104,L104,O104,R104,U104,X104)</f>
        <v>1131</v>
      </c>
      <c r="D104" s="143">
        <f>SUM(G104,J104,M104,P104,S104,V104,Y104)</f>
        <v>1211</v>
      </c>
      <c r="E104" s="144">
        <f>SUM(E105:E110,E112:E116)</f>
        <v>152</v>
      </c>
      <c r="F104" s="144">
        <f t="shared" ref="F104:Y104" si="16">SUM(F105:F110,F112:F116)</f>
        <v>200</v>
      </c>
      <c r="G104" s="144">
        <f t="shared" si="16"/>
        <v>268</v>
      </c>
      <c r="H104" s="144">
        <f t="shared" si="16"/>
        <v>19</v>
      </c>
      <c r="I104" s="144">
        <f t="shared" si="16"/>
        <v>19</v>
      </c>
      <c r="J104" s="144">
        <f t="shared" si="16"/>
        <v>19</v>
      </c>
      <c r="K104" s="144">
        <f t="shared" si="16"/>
        <v>95</v>
      </c>
      <c r="L104" s="144">
        <f t="shared" si="16"/>
        <v>164</v>
      </c>
      <c r="M104" s="144">
        <f t="shared" si="16"/>
        <v>164</v>
      </c>
      <c r="N104" s="144">
        <f t="shared" si="16"/>
        <v>163</v>
      </c>
      <c r="O104" s="144">
        <f t="shared" si="16"/>
        <v>163</v>
      </c>
      <c r="P104" s="144">
        <f t="shared" si="16"/>
        <v>163</v>
      </c>
      <c r="Q104" s="144">
        <f t="shared" si="16"/>
        <v>59</v>
      </c>
      <c r="R104" s="144">
        <f t="shared" si="16"/>
        <v>171</v>
      </c>
      <c r="S104" s="144">
        <f t="shared" si="16"/>
        <v>177</v>
      </c>
      <c r="T104" s="144">
        <f t="shared" si="16"/>
        <v>69</v>
      </c>
      <c r="U104" s="144">
        <f t="shared" si="16"/>
        <v>134</v>
      </c>
      <c r="V104" s="144">
        <f t="shared" si="16"/>
        <v>130</v>
      </c>
      <c r="W104" s="144">
        <f t="shared" si="16"/>
        <v>186</v>
      </c>
      <c r="X104" s="144">
        <f t="shared" si="16"/>
        <v>280</v>
      </c>
      <c r="Y104" s="145">
        <f t="shared" si="16"/>
        <v>290</v>
      </c>
    </row>
    <row r="105" spans="1:25" ht="40.5" customHeight="1" x14ac:dyDescent="0.25">
      <c r="A105" s="146" t="s">
        <v>34</v>
      </c>
      <c r="B105" s="143">
        <f t="shared" ref="B105:D110" si="17">SUM(E105,H105,K105,N105,Q105,T105,W105)</f>
        <v>489</v>
      </c>
      <c r="C105" s="143">
        <f t="shared" si="17"/>
        <v>489</v>
      </c>
      <c r="D105" s="143">
        <f t="shared" si="17"/>
        <v>489</v>
      </c>
      <c r="E105" s="22">
        <v>92</v>
      </c>
      <c r="F105" s="22">
        <v>92</v>
      </c>
      <c r="G105" s="22">
        <v>92</v>
      </c>
      <c r="H105" s="22">
        <v>19</v>
      </c>
      <c r="I105" s="22">
        <v>19</v>
      </c>
      <c r="J105" s="22">
        <v>19</v>
      </c>
      <c r="K105" s="22">
        <v>79</v>
      </c>
      <c r="L105" s="22">
        <v>79</v>
      </c>
      <c r="M105" s="22">
        <v>79</v>
      </c>
      <c r="N105" s="22">
        <v>135</v>
      </c>
      <c r="O105" s="22">
        <v>135</v>
      </c>
      <c r="P105" s="22">
        <v>135</v>
      </c>
      <c r="Q105" s="22">
        <v>48</v>
      </c>
      <c r="R105" s="22">
        <v>48</v>
      </c>
      <c r="S105" s="22">
        <v>48</v>
      </c>
      <c r="T105" s="22">
        <v>28</v>
      </c>
      <c r="U105" s="22">
        <v>28</v>
      </c>
      <c r="V105" s="22">
        <v>28</v>
      </c>
      <c r="W105" s="22">
        <v>88</v>
      </c>
      <c r="X105" s="22">
        <v>88</v>
      </c>
      <c r="Y105" s="23">
        <v>88</v>
      </c>
    </row>
    <row r="106" spans="1:25" ht="42" customHeight="1" x14ac:dyDescent="0.25">
      <c r="A106" s="147" t="s">
        <v>35</v>
      </c>
      <c r="B106" s="143">
        <f t="shared" si="17"/>
        <v>2</v>
      </c>
      <c r="C106" s="143">
        <f t="shared" si="17"/>
        <v>15</v>
      </c>
      <c r="D106" s="143">
        <f t="shared" si="17"/>
        <v>15</v>
      </c>
      <c r="E106" s="22">
        <v>0</v>
      </c>
      <c r="F106" s="22">
        <v>0</v>
      </c>
      <c r="G106" s="22">
        <v>0</v>
      </c>
      <c r="H106" s="22">
        <v>0</v>
      </c>
      <c r="I106" s="22">
        <v>0</v>
      </c>
      <c r="J106" s="22">
        <v>0</v>
      </c>
      <c r="K106" s="22">
        <v>0</v>
      </c>
      <c r="L106" s="22">
        <v>0</v>
      </c>
      <c r="M106" s="22">
        <v>0</v>
      </c>
      <c r="N106" s="22">
        <v>0</v>
      </c>
      <c r="O106" s="22">
        <v>0</v>
      </c>
      <c r="P106" s="22">
        <v>0</v>
      </c>
      <c r="Q106" s="22">
        <v>0</v>
      </c>
      <c r="R106" s="22">
        <v>0</v>
      </c>
      <c r="S106" s="22">
        <v>0</v>
      </c>
      <c r="T106" s="22">
        <v>0</v>
      </c>
      <c r="U106" s="22">
        <v>0</v>
      </c>
      <c r="V106" s="22">
        <v>0</v>
      </c>
      <c r="W106" s="22">
        <v>2</v>
      </c>
      <c r="X106" s="22">
        <v>15</v>
      </c>
      <c r="Y106" s="23">
        <v>15</v>
      </c>
    </row>
    <row r="107" spans="1:25" ht="43.5" customHeight="1" x14ac:dyDescent="0.25">
      <c r="A107" s="147" t="s">
        <v>36</v>
      </c>
      <c r="B107" s="143">
        <f t="shared" si="17"/>
        <v>18</v>
      </c>
      <c r="C107" s="143">
        <f t="shared" si="17"/>
        <v>20</v>
      </c>
      <c r="D107" s="143">
        <f t="shared" si="17"/>
        <v>88</v>
      </c>
      <c r="E107" s="22">
        <v>18</v>
      </c>
      <c r="F107" s="22">
        <v>20</v>
      </c>
      <c r="G107" s="22">
        <v>88</v>
      </c>
      <c r="H107" s="22">
        <v>0</v>
      </c>
      <c r="I107" s="22">
        <v>0</v>
      </c>
      <c r="J107" s="22">
        <v>0</v>
      </c>
      <c r="K107" s="22">
        <v>0</v>
      </c>
      <c r="L107" s="22">
        <v>0</v>
      </c>
      <c r="M107" s="22">
        <v>0</v>
      </c>
      <c r="N107" s="22">
        <v>0</v>
      </c>
      <c r="O107" s="22">
        <v>0</v>
      </c>
      <c r="P107" s="22">
        <v>0</v>
      </c>
      <c r="Q107" s="22">
        <v>0</v>
      </c>
      <c r="R107" s="22">
        <v>0</v>
      </c>
      <c r="S107" s="22">
        <v>0</v>
      </c>
      <c r="T107" s="22">
        <v>0</v>
      </c>
      <c r="U107" s="22">
        <v>0</v>
      </c>
      <c r="V107" s="22">
        <v>0</v>
      </c>
      <c r="W107" s="22">
        <v>0</v>
      </c>
      <c r="X107" s="22">
        <v>0</v>
      </c>
      <c r="Y107" s="23">
        <v>0</v>
      </c>
    </row>
    <row r="108" spans="1:25" ht="30" customHeight="1" x14ac:dyDescent="0.25">
      <c r="A108" s="147" t="s">
        <v>40</v>
      </c>
      <c r="B108" s="143">
        <f t="shared" si="17"/>
        <v>8</v>
      </c>
      <c r="C108" s="143">
        <f t="shared" si="17"/>
        <v>116</v>
      </c>
      <c r="D108" s="143">
        <f t="shared" si="17"/>
        <v>116</v>
      </c>
      <c r="E108" s="22">
        <v>0</v>
      </c>
      <c r="F108" s="22">
        <v>0</v>
      </c>
      <c r="G108" s="22">
        <v>0</v>
      </c>
      <c r="H108" s="22">
        <v>0</v>
      </c>
      <c r="I108" s="22">
        <v>0</v>
      </c>
      <c r="J108" s="22">
        <v>0</v>
      </c>
      <c r="K108" s="22">
        <v>0</v>
      </c>
      <c r="L108" s="22">
        <v>0</v>
      </c>
      <c r="M108" s="22">
        <v>0</v>
      </c>
      <c r="N108" s="22">
        <v>0</v>
      </c>
      <c r="O108" s="22">
        <v>0</v>
      </c>
      <c r="P108" s="22">
        <v>0</v>
      </c>
      <c r="Q108" s="22">
        <v>0</v>
      </c>
      <c r="R108" s="22">
        <v>0</v>
      </c>
      <c r="S108" s="22">
        <v>0</v>
      </c>
      <c r="T108" s="22">
        <v>3</v>
      </c>
      <c r="U108" s="22">
        <v>74</v>
      </c>
      <c r="V108" s="22">
        <v>74</v>
      </c>
      <c r="W108" s="22">
        <v>5</v>
      </c>
      <c r="X108" s="22">
        <v>42</v>
      </c>
      <c r="Y108" s="23">
        <v>42</v>
      </c>
    </row>
    <row r="109" spans="1:25" ht="42" customHeight="1" x14ac:dyDescent="0.25">
      <c r="A109" s="147" t="s">
        <v>31</v>
      </c>
      <c r="B109" s="143">
        <v>1</v>
      </c>
      <c r="C109" s="143">
        <f t="shared" si="17"/>
        <v>70</v>
      </c>
      <c r="D109" s="143">
        <f t="shared" si="17"/>
        <v>70</v>
      </c>
      <c r="E109" s="22">
        <v>0</v>
      </c>
      <c r="F109" s="22">
        <v>0</v>
      </c>
      <c r="G109" s="22">
        <v>0</v>
      </c>
      <c r="H109" s="22">
        <v>0</v>
      </c>
      <c r="I109" s="22">
        <v>0</v>
      </c>
      <c r="J109" s="22">
        <v>0</v>
      </c>
      <c r="K109" s="22">
        <v>1</v>
      </c>
      <c r="L109" s="22">
        <v>70</v>
      </c>
      <c r="M109" s="22">
        <v>70</v>
      </c>
      <c r="N109" s="22">
        <v>0</v>
      </c>
      <c r="O109" s="22">
        <v>0</v>
      </c>
      <c r="P109" s="22">
        <v>0</v>
      </c>
      <c r="Q109" s="22">
        <v>0</v>
      </c>
      <c r="R109" s="22">
        <v>0</v>
      </c>
      <c r="S109" s="22">
        <v>0</v>
      </c>
      <c r="T109" s="22">
        <v>0</v>
      </c>
      <c r="U109" s="22">
        <v>0</v>
      </c>
      <c r="V109" s="22">
        <v>0</v>
      </c>
      <c r="W109" s="22">
        <v>0</v>
      </c>
      <c r="X109" s="22">
        <v>0</v>
      </c>
      <c r="Y109" s="23">
        <v>0</v>
      </c>
    </row>
    <row r="110" spans="1:25" ht="65.25" customHeight="1" x14ac:dyDescent="0.25">
      <c r="A110" s="147" t="s">
        <v>51</v>
      </c>
      <c r="B110" s="143">
        <f t="shared" si="17"/>
        <v>38</v>
      </c>
      <c r="C110" s="143">
        <f t="shared" si="17"/>
        <v>2</v>
      </c>
      <c r="D110" s="143">
        <f t="shared" si="17"/>
        <v>38</v>
      </c>
      <c r="E110" s="22">
        <v>0</v>
      </c>
      <c r="F110" s="22">
        <v>0</v>
      </c>
      <c r="G110" s="22">
        <v>0</v>
      </c>
      <c r="H110" s="22">
        <v>0</v>
      </c>
      <c r="I110" s="22">
        <v>0</v>
      </c>
      <c r="J110" s="22">
        <v>0</v>
      </c>
      <c r="K110" s="22">
        <v>0</v>
      </c>
      <c r="L110" s="22">
        <v>0</v>
      </c>
      <c r="M110" s="22">
        <v>0</v>
      </c>
      <c r="N110" s="22">
        <v>0</v>
      </c>
      <c r="O110" s="22">
        <v>0</v>
      </c>
      <c r="P110" s="22">
        <v>0</v>
      </c>
      <c r="Q110" s="22">
        <v>0</v>
      </c>
      <c r="R110" s="22">
        <v>0</v>
      </c>
      <c r="S110" s="22">
        <v>0</v>
      </c>
      <c r="T110" s="22">
        <v>0</v>
      </c>
      <c r="U110" s="22">
        <v>0</v>
      </c>
      <c r="V110" s="22">
        <v>0</v>
      </c>
      <c r="W110" s="22">
        <v>38</v>
      </c>
      <c r="X110" s="22">
        <v>2</v>
      </c>
      <c r="Y110" s="23">
        <v>38</v>
      </c>
    </row>
    <row r="111" spans="1:25" x14ac:dyDescent="0.25">
      <c r="A111" s="329" t="s">
        <v>54</v>
      </c>
      <c r="B111" s="330"/>
      <c r="C111" s="330"/>
      <c r="D111" s="330"/>
      <c r="E111" s="330"/>
      <c r="F111" s="330"/>
      <c r="G111" s="330"/>
      <c r="H111" s="330"/>
      <c r="I111" s="330"/>
      <c r="J111" s="330"/>
      <c r="K111" s="330"/>
      <c r="L111" s="330"/>
      <c r="M111" s="330"/>
      <c r="N111" s="330"/>
      <c r="O111" s="330"/>
      <c r="P111" s="330"/>
      <c r="Q111" s="330"/>
      <c r="R111" s="330"/>
      <c r="S111" s="330"/>
      <c r="T111" s="330"/>
      <c r="U111" s="330"/>
      <c r="V111" s="330"/>
      <c r="W111" s="330"/>
      <c r="X111" s="330"/>
      <c r="Y111" s="331"/>
    </row>
    <row r="112" spans="1:25" ht="40.5" customHeight="1" x14ac:dyDescent="0.25">
      <c r="A112" s="146" t="s">
        <v>34</v>
      </c>
      <c r="B112" s="143">
        <f t="shared" ref="B112:D116" si="18">SUM(E112,H112,K112,N112,Q112,T112,W112)</f>
        <v>141</v>
      </c>
      <c r="C112" s="143">
        <f t="shared" si="18"/>
        <v>141</v>
      </c>
      <c r="D112" s="143">
        <f t="shared" si="18"/>
        <v>147</v>
      </c>
      <c r="E112" s="22">
        <v>35</v>
      </c>
      <c r="F112" s="22">
        <v>35</v>
      </c>
      <c r="G112" s="22">
        <v>35</v>
      </c>
      <c r="H112" s="22">
        <v>0</v>
      </c>
      <c r="I112" s="22">
        <v>0</v>
      </c>
      <c r="J112" s="22">
        <v>0</v>
      </c>
      <c r="K112" s="22">
        <v>15</v>
      </c>
      <c r="L112" s="22">
        <v>15</v>
      </c>
      <c r="M112" s="22">
        <v>15</v>
      </c>
      <c r="N112" s="22">
        <v>28</v>
      </c>
      <c r="O112" s="22">
        <v>28</v>
      </c>
      <c r="P112" s="22">
        <v>28</v>
      </c>
      <c r="Q112" s="22">
        <v>3</v>
      </c>
      <c r="R112" s="22">
        <v>3</v>
      </c>
      <c r="S112" s="22">
        <v>9</v>
      </c>
      <c r="T112" s="22">
        <v>26</v>
      </c>
      <c r="U112" s="22">
        <v>26</v>
      </c>
      <c r="V112" s="22">
        <v>26</v>
      </c>
      <c r="W112" s="22">
        <v>34</v>
      </c>
      <c r="X112" s="22">
        <v>34</v>
      </c>
      <c r="Y112" s="23">
        <v>34</v>
      </c>
    </row>
    <row r="113" spans="1:25" ht="43.5" customHeight="1" x14ac:dyDescent="0.25">
      <c r="A113" s="147" t="s">
        <v>35</v>
      </c>
      <c r="B113" s="143">
        <f t="shared" si="18"/>
        <v>0</v>
      </c>
      <c r="C113" s="143">
        <f t="shared" si="18"/>
        <v>0</v>
      </c>
      <c r="D113" s="143">
        <f t="shared" si="18"/>
        <v>0</v>
      </c>
      <c r="E113" s="22">
        <v>0</v>
      </c>
      <c r="F113" s="22">
        <v>0</v>
      </c>
      <c r="G113" s="22">
        <v>0</v>
      </c>
      <c r="H113" s="22">
        <v>0</v>
      </c>
      <c r="I113" s="22">
        <v>0</v>
      </c>
      <c r="J113" s="22">
        <v>0</v>
      </c>
      <c r="K113" s="22">
        <v>0</v>
      </c>
      <c r="L113" s="22">
        <v>0</v>
      </c>
      <c r="M113" s="22">
        <v>0</v>
      </c>
      <c r="N113" s="22">
        <v>0</v>
      </c>
      <c r="O113" s="22">
        <v>0</v>
      </c>
      <c r="P113" s="22">
        <v>0</v>
      </c>
      <c r="Q113" s="22">
        <v>0</v>
      </c>
      <c r="R113" s="22">
        <v>0</v>
      </c>
      <c r="S113" s="22">
        <v>0</v>
      </c>
      <c r="T113" s="22">
        <v>0</v>
      </c>
      <c r="U113" s="22">
        <v>0</v>
      </c>
      <c r="V113" s="22">
        <v>0</v>
      </c>
      <c r="W113" s="22">
        <v>0</v>
      </c>
      <c r="X113" s="22">
        <v>0</v>
      </c>
      <c r="Y113" s="23">
        <v>0</v>
      </c>
    </row>
    <row r="114" spans="1:25" ht="45.75" customHeight="1" x14ac:dyDescent="0.25">
      <c r="A114" s="147" t="s">
        <v>36</v>
      </c>
      <c r="B114" s="143">
        <f t="shared" si="18"/>
        <v>4</v>
      </c>
      <c r="C114" s="143">
        <f t="shared" si="18"/>
        <v>18</v>
      </c>
      <c r="D114" s="143">
        <f t="shared" si="18"/>
        <v>18</v>
      </c>
      <c r="E114" s="22">
        <v>4</v>
      </c>
      <c r="F114" s="22">
        <v>18</v>
      </c>
      <c r="G114" s="22">
        <v>18</v>
      </c>
      <c r="H114" s="22">
        <v>0</v>
      </c>
      <c r="I114" s="22">
        <v>0</v>
      </c>
      <c r="J114" s="22">
        <v>0</v>
      </c>
      <c r="K114" s="22">
        <v>0</v>
      </c>
      <c r="L114" s="22">
        <v>0</v>
      </c>
      <c r="M114" s="22">
        <v>0</v>
      </c>
      <c r="N114" s="22">
        <v>0</v>
      </c>
      <c r="O114" s="22">
        <v>0</v>
      </c>
      <c r="P114" s="22">
        <v>0</v>
      </c>
      <c r="Q114" s="22">
        <v>0</v>
      </c>
      <c r="R114" s="22">
        <v>0</v>
      </c>
      <c r="S114" s="22">
        <v>0</v>
      </c>
      <c r="T114" s="22">
        <v>0</v>
      </c>
      <c r="U114" s="22">
        <v>0</v>
      </c>
      <c r="V114" s="22">
        <v>0</v>
      </c>
      <c r="W114" s="22">
        <v>0</v>
      </c>
      <c r="X114" s="22">
        <v>0</v>
      </c>
      <c r="Y114" s="23">
        <v>0</v>
      </c>
    </row>
    <row r="115" spans="1:25" ht="37.5" customHeight="1" x14ac:dyDescent="0.25">
      <c r="A115" s="147" t="s">
        <v>40</v>
      </c>
      <c r="B115" s="143">
        <f t="shared" si="18"/>
        <v>14</v>
      </c>
      <c r="C115" s="143">
        <f t="shared" si="18"/>
        <v>212</v>
      </c>
      <c r="D115" s="143">
        <f t="shared" si="18"/>
        <v>212</v>
      </c>
      <c r="E115" s="22">
        <v>3</v>
      </c>
      <c r="F115" s="22">
        <v>35</v>
      </c>
      <c r="G115" s="22">
        <v>35</v>
      </c>
      <c r="H115" s="22">
        <v>0</v>
      </c>
      <c r="I115" s="22">
        <v>0</v>
      </c>
      <c r="J115" s="22">
        <v>0</v>
      </c>
      <c r="K115" s="22">
        <v>0</v>
      </c>
      <c r="L115" s="22">
        <v>0</v>
      </c>
      <c r="M115" s="22">
        <v>0</v>
      </c>
      <c r="N115" s="22">
        <v>0</v>
      </c>
      <c r="O115" s="22">
        <v>0</v>
      </c>
      <c r="P115" s="22">
        <v>0</v>
      </c>
      <c r="Q115" s="22">
        <v>8</v>
      </c>
      <c r="R115" s="22">
        <v>120</v>
      </c>
      <c r="S115" s="22">
        <v>120</v>
      </c>
      <c r="T115" s="22">
        <v>0</v>
      </c>
      <c r="U115" s="22">
        <v>0</v>
      </c>
      <c r="V115" s="22">
        <v>0</v>
      </c>
      <c r="W115" s="22">
        <v>3</v>
      </c>
      <c r="X115" s="22">
        <v>57</v>
      </c>
      <c r="Y115" s="23">
        <v>57</v>
      </c>
    </row>
    <row r="116" spans="1:25" ht="61.5" customHeight="1" thickBot="1" x14ac:dyDescent="0.3">
      <c r="A116" s="149" t="s">
        <v>51</v>
      </c>
      <c r="B116" s="150">
        <f t="shared" si="18"/>
        <v>28</v>
      </c>
      <c r="C116" s="150">
        <f t="shared" si="18"/>
        <v>48</v>
      </c>
      <c r="D116" s="150">
        <f t="shared" si="18"/>
        <v>18</v>
      </c>
      <c r="E116" s="25">
        <v>0</v>
      </c>
      <c r="F116" s="25">
        <v>0</v>
      </c>
      <c r="G116" s="25">
        <v>0</v>
      </c>
      <c r="H116" s="25">
        <v>0</v>
      </c>
      <c r="I116" s="25">
        <v>0</v>
      </c>
      <c r="J116" s="25">
        <v>0</v>
      </c>
      <c r="K116" s="25">
        <v>0</v>
      </c>
      <c r="L116" s="25">
        <v>0</v>
      </c>
      <c r="M116" s="25">
        <v>0</v>
      </c>
      <c r="N116" s="25">
        <v>0</v>
      </c>
      <c r="O116" s="25">
        <v>0</v>
      </c>
      <c r="P116" s="25">
        <v>0</v>
      </c>
      <c r="Q116" s="25">
        <v>0</v>
      </c>
      <c r="R116" s="25">
        <v>0</v>
      </c>
      <c r="S116" s="25">
        <v>0</v>
      </c>
      <c r="T116" s="25">
        <v>12</v>
      </c>
      <c r="U116" s="25">
        <v>6</v>
      </c>
      <c r="V116" s="25">
        <v>2</v>
      </c>
      <c r="W116" s="25">
        <v>16</v>
      </c>
      <c r="X116" s="25">
        <v>42</v>
      </c>
      <c r="Y116" s="26">
        <v>16</v>
      </c>
    </row>
  </sheetData>
  <mergeCells count="86">
    <mergeCell ref="A90:Y90"/>
    <mergeCell ref="A98:Y98"/>
    <mergeCell ref="A103:Y103"/>
    <mergeCell ref="A111:Y111"/>
    <mergeCell ref="H101:J101"/>
    <mergeCell ref="K101:M101"/>
    <mergeCell ref="N101:P101"/>
    <mergeCell ref="Q101:S101"/>
    <mergeCell ref="T101:V101"/>
    <mergeCell ref="W101:Y101"/>
    <mergeCell ref="A99:A102"/>
    <mergeCell ref="B99:Y99"/>
    <mergeCell ref="B100:D101"/>
    <mergeCell ref="E100:Y100"/>
    <mergeCell ref="E101:G101"/>
    <mergeCell ref="A80:Y80"/>
    <mergeCell ref="A85:Y85"/>
    <mergeCell ref="A86:A89"/>
    <mergeCell ref="B86:Y86"/>
    <mergeCell ref="B87:D88"/>
    <mergeCell ref="E87:Y87"/>
    <mergeCell ref="E88:G88"/>
    <mergeCell ref="H88:J88"/>
    <mergeCell ref="K88:M88"/>
    <mergeCell ref="N88:P88"/>
    <mergeCell ref="Q88:S88"/>
    <mergeCell ref="T88:V88"/>
    <mergeCell ref="W88:Y88"/>
    <mergeCell ref="A73:Y73"/>
    <mergeCell ref="A49:Y49"/>
    <mergeCell ref="A56:Y56"/>
    <mergeCell ref="A62:Y62"/>
    <mergeCell ref="A68:Y68"/>
    <mergeCell ref="A69:A72"/>
    <mergeCell ref="B69:Y69"/>
    <mergeCell ref="B70:D71"/>
    <mergeCell ref="E70:Y70"/>
    <mergeCell ref="E71:G71"/>
    <mergeCell ref="H71:J71"/>
    <mergeCell ref="K71:M71"/>
    <mergeCell ref="N71:P71"/>
    <mergeCell ref="Q71:S71"/>
    <mergeCell ref="T71:V71"/>
    <mergeCell ref="W71:Y71"/>
    <mergeCell ref="W47:Y47"/>
    <mergeCell ref="T29:V29"/>
    <mergeCell ref="W29:Y29"/>
    <mergeCell ref="A31:Y31"/>
    <mergeCell ref="A38:Y38"/>
    <mergeCell ref="A44:Y44"/>
    <mergeCell ref="A45:A48"/>
    <mergeCell ref="B45:Y45"/>
    <mergeCell ref="B46:D47"/>
    <mergeCell ref="E46:Y46"/>
    <mergeCell ref="E47:G47"/>
    <mergeCell ref="H47:J47"/>
    <mergeCell ref="K47:M47"/>
    <mergeCell ref="N47:P47"/>
    <mergeCell ref="Q47:S47"/>
    <mergeCell ref="T47:V47"/>
    <mergeCell ref="A26:Y26"/>
    <mergeCell ref="A27:A30"/>
    <mergeCell ref="B27:Y27"/>
    <mergeCell ref="B28:D29"/>
    <mergeCell ref="E28:Y28"/>
    <mergeCell ref="E29:G29"/>
    <mergeCell ref="H29:J29"/>
    <mergeCell ref="K29:M29"/>
    <mergeCell ref="N29:P29"/>
    <mergeCell ref="Q29:S29"/>
    <mergeCell ref="A21:Y21"/>
    <mergeCell ref="A1:Y1"/>
    <mergeCell ref="A2:Y2"/>
    <mergeCell ref="A3:A6"/>
    <mergeCell ref="B3:Y3"/>
    <mergeCell ref="B4:D5"/>
    <mergeCell ref="E4:Y4"/>
    <mergeCell ref="E5:G5"/>
    <mergeCell ref="H5:J5"/>
    <mergeCell ref="K5:M5"/>
    <mergeCell ref="N5:P5"/>
    <mergeCell ref="Q5:S5"/>
    <mergeCell ref="T5:V5"/>
    <mergeCell ref="W5:Y5"/>
    <mergeCell ref="A7:Y7"/>
    <mergeCell ref="A13:Y13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1"/>
  <sheetViews>
    <sheetView view="pageBreakPreview" topLeftCell="A55" zoomScale="80" zoomScaleNormal="100" zoomScaleSheetLayoutView="80" workbookViewId="0">
      <selection activeCell="B60" sqref="B60:I60"/>
    </sheetView>
  </sheetViews>
  <sheetFormatPr defaultRowHeight="15" x14ac:dyDescent="0.25"/>
  <cols>
    <col min="1" max="1" width="16.5703125" customWidth="1"/>
    <col min="2" max="2" width="24.85546875" customWidth="1"/>
    <col min="5" max="6" width="18.28515625" customWidth="1"/>
    <col min="7" max="7" width="13.85546875" customWidth="1"/>
    <col min="8" max="8" width="20.7109375" customWidth="1"/>
    <col min="9" max="9" width="18" customWidth="1"/>
    <col min="10" max="10" width="18.42578125" customWidth="1"/>
  </cols>
  <sheetData>
    <row r="1" spans="1:10" ht="18.75" x14ac:dyDescent="0.3">
      <c r="A1" s="333" t="s">
        <v>55</v>
      </c>
      <c r="B1" s="333"/>
      <c r="C1" s="333"/>
      <c r="D1" s="333"/>
      <c r="E1" s="333"/>
      <c r="F1" s="333"/>
      <c r="G1" s="333"/>
      <c r="H1" s="333"/>
      <c r="I1" s="333"/>
      <c r="J1" s="333"/>
    </row>
    <row r="2" spans="1:10" ht="18.75" x14ac:dyDescent="0.25">
      <c r="A2" s="334" t="s">
        <v>56</v>
      </c>
      <c r="B2" s="335" t="s">
        <v>57</v>
      </c>
      <c r="C2" s="335" t="s">
        <v>58</v>
      </c>
      <c r="D2" s="335"/>
      <c r="E2" s="335" t="s">
        <v>59</v>
      </c>
      <c r="F2" s="335" t="s">
        <v>60</v>
      </c>
      <c r="G2" s="335" t="s">
        <v>61</v>
      </c>
      <c r="H2" s="335"/>
      <c r="I2" s="335" t="s">
        <v>62</v>
      </c>
      <c r="J2" s="335" t="s">
        <v>63</v>
      </c>
    </row>
    <row r="3" spans="1:10" ht="37.5" x14ac:dyDescent="0.25">
      <c r="A3" s="334"/>
      <c r="B3" s="335"/>
      <c r="C3" s="27" t="s">
        <v>64</v>
      </c>
      <c r="D3" s="27" t="s">
        <v>65</v>
      </c>
      <c r="E3" s="335"/>
      <c r="F3" s="335"/>
      <c r="G3" s="27" t="s">
        <v>66</v>
      </c>
      <c r="H3" s="27" t="s">
        <v>67</v>
      </c>
      <c r="I3" s="335"/>
      <c r="J3" s="335"/>
    </row>
    <row r="4" spans="1:10" ht="122.25" customHeight="1" x14ac:dyDescent="0.25">
      <c r="A4" s="28" t="s">
        <v>68</v>
      </c>
      <c r="B4" s="16" t="s">
        <v>69</v>
      </c>
      <c r="C4" s="16">
        <v>0</v>
      </c>
      <c r="D4" s="16">
        <v>0</v>
      </c>
      <c r="E4" s="16"/>
      <c r="F4" s="16"/>
      <c r="G4" s="16">
        <v>0</v>
      </c>
      <c r="H4" s="16">
        <v>0</v>
      </c>
      <c r="I4" s="16"/>
      <c r="J4" s="16">
        <v>0</v>
      </c>
    </row>
    <row r="5" spans="1:10" ht="126" x14ac:dyDescent="0.25">
      <c r="A5" s="29"/>
      <c r="B5" s="151" t="s">
        <v>322</v>
      </c>
      <c r="C5" s="31">
        <v>1</v>
      </c>
      <c r="D5" s="31">
        <v>1</v>
      </c>
      <c r="E5" s="32" t="s">
        <v>258</v>
      </c>
      <c r="F5" s="33" t="s">
        <v>259</v>
      </c>
      <c r="G5" s="34">
        <v>9</v>
      </c>
      <c r="H5" s="34">
        <v>120</v>
      </c>
      <c r="I5" s="33"/>
      <c r="J5" s="35"/>
    </row>
    <row r="6" spans="1:10" ht="157.5" x14ac:dyDescent="0.25">
      <c r="A6" s="29"/>
      <c r="B6" s="152" t="s">
        <v>260</v>
      </c>
      <c r="C6" s="31">
        <v>1</v>
      </c>
      <c r="D6" s="31">
        <v>1</v>
      </c>
      <c r="E6" s="32" t="s">
        <v>319</v>
      </c>
      <c r="F6" s="33" t="s">
        <v>261</v>
      </c>
      <c r="G6" s="34">
        <v>3</v>
      </c>
      <c r="H6" s="34">
        <v>130</v>
      </c>
      <c r="I6" s="33"/>
      <c r="J6" s="35"/>
    </row>
    <row r="7" spans="1:10" ht="18.75" x14ac:dyDescent="0.25">
      <c r="A7" s="29"/>
      <c r="B7" s="152"/>
      <c r="C7" s="31"/>
      <c r="D7" s="31"/>
      <c r="E7" s="32"/>
      <c r="F7" s="33"/>
      <c r="G7" s="34"/>
      <c r="H7" s="34"/>
      <c r="I7" s="33"/>
      <c r="J7" s="35"/>
    </row>
    <row r="8" spans="1:10" ht="18.75" x14ac:dyDescent="0.25">
      <c r="A8" s="29"/>
      <c r="B8" s="152"/>
      <c r="C8" s="31"/>
      <c r="D8" s="31"/>
      <c r="E8" s="32"/>
      <c r="F8" s="33"/>
      <c r="G8" s="34"/>
      <c r="H8" s="34"/>
      <c r="I8" s="33"/>
      <c r="J8" s="35"/>
    </row>
    <row r="9" spans="1:10" ht="18.75" x14ac:dyDescent="0.25">
      <c r="A9" s="29"/>
      <c r="B9" s="30"/>
      <c r="C9" s="31"/>
      <c r="D9" s="31"/>
      <c r="E9" s="32"/>
      <c r="F9" s="33"/>
      <c r="G9" s="34"/>
      <c r="H9" s="34"/>
      <c r="I9" s="33"/>
      <c r="J9" s="35"/>
    </row>
    <row r="10" spans="1:10" ht="18.75" x14ac:dyDescent="0.25">
      <c r="A10" s="29"/>
      <c r="B10" s="30"/>
      <c r="C10" s="31"/>
      <c r="D10" s="31"/>
      <c r="E10" s="32"/>
      <c r="F10" s="33"/>
      <c r="G10" s="34"/>
      <c r="H10" s="34"/>
      <c r="I10" s="33"/>
      <c r="J10" s="35"/>
    </row>
    <row r="11" spans="1:10" ht="18.75" x14ac:dyDescent="0.25">
      <c r="A11" s="29"/>
      <c r="B11" s="30"/>
      <c r="C11" s="31"/>
      <c r="D11" s="31"/>
      <c r="E11" s="32"/>
      <c r="F11" s="33"/>
      <c r="G11" s="34"/>
      <c r="H11" s="34"/>
      <c r="I11" s="33"/>
      <c r="J11" s="35"/>
    </row>
    <row r="12" spans="1:10" ht="18.75" x14ac:dyDescent="0.25">
      <c r="A12" s="29"/>
      <c r="B12" s="30"/>
      <c r="C12" s="31"/>
      <c r="D12" s="31"/>
      <c r="E12" s="32"/>
      <c r="F12" s="33"/>
      <c r="G12" s="34"/>
      <c r="H12" s="34"/>
      <c r="I12" s="33"/>
      <c r="J12" s="35"/>
    </row>
    <row r="13" spans="1:10" ht="18.75" x14ac:dyDescent="0.25">
      <c r="A13" s="29"/>
      <c r="B13" s="30"/>
      <c r="C13" s="31"/>
      <c r="D13" s="31"/>
      <c r="E13" s="32"/>
      <c r="F13" s="33"/>
      <c r="G13" s="34"/>
      <c r="H13" s="34"/>
      <c r="I13" s="33"/>
      <c r="J13" s="35"/>
    </row>
    <row r="14" spans="1:10" ht="18.75" x14ac:dyDescent="0.25">
      <c r="A14" s="29"/>
      <c r="B14" s="30"/>
      <c r="C14" s="31"/>
      <c r="D14" s="31"/>
      <c r="E14" s="33"/>
      <c r="F14" s="33"/>
      <c r="G14" s="34"/>
      <c r="H14" s="34"/>
      <c r="I14" s="33"/>
      <c r="J14" s="35"/>
    </row>
    <row r="15" spans="1:10" ht="105" customHeight="1" x14ac:dyDescent="0.25">
      <c r="A15" s="28" t="s">
        <v>70</v>
      </c>
      <c r="B15" s="16" t="s">
        <v>71</v>
      </c>
      <c r="C15" s="16">
        <v>0</v>
      </c>
      <c r="D15" s="16">
        <v>0</v>
      </c>
      <c r="E15" s="16"/>
      <c r="F15" s="16"/>
      <c r="G15" s="16">
        <v>0</v>
      </c>
      <c r="H15" s="16">
        <v>0</v>
      </c>
      <c r="I15" s="16"/>
      <c r="J15" s="16">
        <v>0</v>
      </c>
    </row>
    <row r="16" spans="1:10" ht="18.75" x14ac:dyDescent="0.25">
      <c r="A16" s="29"/>
      <c r="B16" s="30"/>
      <c r="C16" s="31"/>
      <c r="D16" s="31"/>
      <c r="E16" s="32"/>
      <c r="F16" s="33"/>
      <c r="G16" s="34"/>
      <c r="H16" s="34"/>
      <c r="I16" s="33"/>
      <c r="J16" s="33"/>
    </row>
    <row r="17" spans="1:10" ht="18.75" x14ac:dyDescent="0.25">
      <c r="A17" s="29"/>
      <c r="B17" s="30"/>
      <c r="C17" s="31"/>
      <c r="D17" s="31"/>
      <c r="E17" s="32"/>
      <c r="F17" s="33"/>
      <c r="G17" s="34"/>
      <c r="H17" s="34"/>
      <c r="I17" s="33"/>
      <c r="J17" s="33"/>
    </row>
    <row r="18" spans="1:10" ht="18.75" x14ac:dyDescent="0.25">
      <c r="A18" s="29"/>
      <c r="B18" s="30"/>
      <c r="C18" s="31"/>
      <c r="D18" s="31"/>
      <c r="E18" s="32"/>
      <c r="F18" s="33"/>
      <c r="G18" s="34"/>
      <c r="H18" s="34"/>
      <c r="I18" s="33"/>
      <c r="J18" s="33"/>
    </row>
    <row r="19" spans="1:10" ht="18.75" x14ac:dyDescent="0.25">
      <c r="A19" s="29"/>
      <c r="B19" s="30"/>
      <c r="C19" s="31"/>
      <c r="D19" s="31"/>
      <c r="E19" s="32"/>
      <c r="F19" s="33"/>
      <c r="G19" s="34"/>
      <c r="H19" s="34"/>
      <c r="I19" s="33"/>
      <c r="J19" s="33"/>
    </row>
    <row r="20" spans="1:10" ht="18.75" x14ac:dyDescent="0.25">
      <c r="A20" s="29"/>
      <c r="B20" s="30"/>
      <c r="C20" s="31"/>
      <c r="D20" s="31"/>
      <c r="E20" s="32"/>
      <c r="F20" s="33"/>
      <c r="G20" s="34"/>
      <c r="H20" s="34"/>
      <c r="I20" s="33"/>
      <c r="J20" s="33"/>
    </row>
    <row r="21" spans="1:10" ht="18.75" x14ac:dyDescent="0.25">
      <c r="A21" s="29"/>
      <c r="B21" s="30"/>
      <c r="C21" s="31"/>
      <c r="D21" s="31"/>
      <c r="E21" s="32"/>
      <c r="F21" s="33"/>
      <c r="G21" s="34"/>
      <c r="H21" s="34"/>
      <c r="I21" s="33"/>
      <c r="J21" s="33"/>
    </row>
    <row r="22" spans="1:10" ht="18.75" x14ac:dyDescent="0.25">
      <c r="A22" s="29"/>
      <c r="B22" s="30"/>
      <c r="C22" s="31"/>
      <c r="D22" s="31"/>
      <c r="E22" s="32"/>
      <c r="F22" s="33"/>
      <c r="G22" s="34"/>
      <c r="H22" s="34"/>
      <c r="I22" s="33"/>
      <c r="J22" s="33"/>
    </row>
    <row r="23" spans="1:10" ht="18.75" x14ac:dyDescent="0.25">
      <c r="A23" s="29"/>
      <c r="B23" s="30"/>
      <c r="C23" s="31"/>
      <c r="D23" s="31"/>
      <c r="E23" s="32"/>
      <c r="F23" s="33"/>
      <c r="G23" s="34"/>
      <c r="H23" s="34"/>
      <c r="I23" s="33"/>
      <c r="J23" s="33"/>
    </row>
    <row r="24" spans="1:10" ht="18.75" x14ac:dyDescent="0.25">
      <c r="A24" s="29"/>
      <c r="B24" s="30"/>
      <c r="C24" s="31"/>
      <c r="D24" s="31"/>
      <c r="E24" s="32"/>
      <c r="F24" s="33"/>
      <c r="G24" s="34"/>
      <c r="H24" s="34"/>
      <c r="I24" s="33"/>
      <c r="J24" s="33"/>
    </row>
    <row r="25" spans="1:10" ht="18.75" x14ac:dyDescent="0.25">
      <c r="A25" s="29"/>
      <c r="B25" s="30"/>
      <c r="C25" s="31"/>
      <c r="D25" s="31"/>
      <c r="E25" s="33"/>
      <c r="F25" s="33"/>
      <c r="G25" s="34"/>
      <c r="H25" s="34"/>
      <c r="I25" s="33"/>
      <c r="J25" s="33"/>
    </row>
    <row r="26" spans="1:10" ht="43.5" customHeight="1" x14ac:dyDescent="0.25">
      <c r="A26" s="28" t="s">
        <v>72</v>
      </c>
      <c r="B26" s="16" t="s">
        <v>73</v>
      </c>
      <c r="C26" s="16">
        <v>0</v>
      </c>
      <c r="D26" s="16">
        <v>0</v>
      </c>
      <c r="E26" s="16"/>
      <c r="F26" s="16"/>
      <c r="G26" s="16">
        <v>0</v>
      </c>
      <c r="H26" s="16">
        <v>0</v>
      </c>
      <c r="I26" s="16"/>
      <c r="J26" s="16">
        <v>0</v>
      </c>
    </row>
    <row r="27" spans="1:10" ht="126" x14ac:dyDescent="0.25">
      <c r="A27" s="29"/>
      <c r="B27" s="153" t="s">
        <v>325</v>
      </c>
      <c r="C27" s="31">
        <v>1</v>
      </c>
      <c r="D27" s="31">
        <v>1</v>
      </c>
      <c r="E27" s="32" t="s">
        <v>319</v>
      </c>
      <c r="F27" s="33" t="s">
        <v>261</v>
      </c>
      <c r="G27" s="34">
        <v>3</v>
      </c>
      <c r="H27" s="34">
        <v>172</v>
      </c>
      <c r="I27" s="33"/>
      <c r="J27" s="33"/>
    </row>
    <row r="28" spans="1:10" ht="31.5" x14ac:dyDescent="0.25">
      <c r="A28" s="29"/>
      <c r="B28" s="153" t="s">
        <v>324</v>
      </c>
      <c r="C28" s="31"/>
      <c r="D28" s="31"/>
      <c r="E28" s="32"/>
      <c r="F28" s="33"/>
      <c r="G28" s="34"/>
      <c r="H28" s="34"/>
      <c r="I28" s="33"/>
      <c r="J28" s="33"/>
    </row>
    <row r="29" spans="1:10" ht="18.75" x14ac:dyDescent="0.25">
      <c r="A29" s="29"/>
      <c r="B29" s="30"/>
      <c r="C29" s="31"/>
      <c r="D29" s="31"/>
      <c r="E29" s="32"/>
      <c r="F29" s="33"/>
      <c r="G29" s="34"/>
      <c r="H29" s="34"/>
      <c r="I29" s="33"/>
      <c r="J29" s="33"/>
    </row>
    <row r="30" spans="1:10" ht="18.75" x14ac:dyDescent="0.25">
      <c r="A30" s="29"/>
      <c r="B30" s="30"/>
      <c r="C30" s="31"/>
      <c r="D30" s="31"/>
      <c r="E30" s="32"/>
      <c r="F30" s="33"/>
      <c r="G30" s="34"/>
      <c r="H30" s="34"/>
      <c r="I30" s="33"/>
      <c r="J30" s="33"/>
    </row>
    <row r="31" spans="1:10" ht="18.75" x14ac:dyDescent="0.25">
      <c r="A31" s="29"/>
      <c r="B31" s="30"/>
      <c r="C31" s="31"/>
      <c r="D31" s="31"/>
      <c r="E31" s="32"/>
      <c r="F31" s="33"/>
      <c r="G31" s="34"/>
      <c r="H31" s="34"/>
      <c r="I31" s="33"/>
      <c r="J31" s="33"/>
    </row>
    <row r="32" spans="1:10" ht="18.75" x14ac:dyDescent="0.25">
      <c r="A32" s="29"/>
      <c r="B32" s="30"/>
      <c r="C32" s="31"/>
      <c r="D32" s="31"/>
      <c r="E32" s="32"/>
      <c r="F32" s="33"/>
      <c r="G32" s="34"/>
      <c r="H32" s="34"/>
      <c r="I32" s="33"/>
      <c r="J32" s="33"/>
    </row>
    <row r="33" spans="1:10" ht="18.75" x14ac:dyDescent="0.25">
      <c r="A33" s="29"/>
      <c r="B33" s="30"/>
      <c r="C33" s="31"/>
      <c r="D33" s="31"/>
      <c r="E33" s="32"/>
      <c r="F33" s="33"/>
      <c r="G33" s="34"/>
      <c r="H33" s="34"/>
      <c r="I33" s="33"/>
      <c r="J33" s="33"/>
    </row>
    <row r="34" spans="1:10" ht="18.75" x14ac:dyDescent="0.25">
      <c r="A34" s="29"/>
      <c r="B34" s="30"/>
      <c r="C34" s="31"/>
      <c r="D34" s="31"/>
      <c r="E34" s="32"/>
      <c r="F34" s="33"/>
      <c r="G34" s="34"/>
      <c r="H34" s="34"/>
      <c r="I34" s="33"/>
      <c r="J34" s="33"/>
    </row>
    <row r="35" spans="1:10" ht="18.75" x14ac:dyDescent="0.25">
      <c r="A35" s="29"/>
      <c r="B35" s="30"/>
      <c r="C35" s="31"/>
      <c r="D35" s="31"/>
      <c r="E35" s="32"/>
      <c r="F35" s="33"/>
      <c r="G35" s="34"/>
      <c r="H35" s="34"/>
      <c r="I35" s="33"/>
      <c r="J35" s="33"/>
    </row>
    <row r="36" spans="1:10" ht="18.75" x14ac:dyDescent="0.25">
      <c r="A36" s="29"/>
      <c r="B36" s="30"/>
      <c r="C36" s="31"/>
      <c r="D36" s="31"/>
      <c r="E36" s="33"/>
      <c r="F36" s="33"/>
      <c r="G36" s="34"/>
      <c r="H36" s="34"/>
      <c r="I36" s="33"/>
      <c r="J36" s="33"/>
    </row>
    <row r="37" spans="1:10" ht="84.75" customHeight="1" x14ac:dyDescent="0.25">
      <c r="A37" s="16" t="s">
        <v>74</v>
      </c>
      <c r="B37" s="16" t="s">
        <v>75</v>
      </c>
      <c r="C37" s="16">
        <v>0</v>
      </c>
      <c r="D37" s="16">
        <v>0</v>
      </c>
      <c r="E37" s="16"/>
      <c r="F37" s="16"/>
      <c r="G37" s="16">
        <v>0</v>
      </c>
      <c r="H37" s="16">
        <v>0</v>
      </c>
      <c r="I37" s="16"/>
      <c r="J37" s="16">
        <v>0</v>
      </c>
    </row>
    <row r="38" spans="1:10" ht="18.75" x14ac:dyDescent="0.25">
      <c r="A38" s="29"/>
      <c r="B38" s="30"/>
      <c r="C38" s="31"/>
      <c r="D38" s="31"/>
      <c r="E38" s="32"/>
      <c r="F38" s="33"/>
      <c r="G38" s="34"/>
      <c r="H38" s="34"/>
      <c r="I38" s="33"/>
      <c r="J38" s="33"/>
    </row>
    <row r="39" spans="1:10" ht="18.75" x14ac:dyDescent="0.25">
      <c r="A39" s="29"/>
      <c r="B39" s="30"/>
      <c r="C39" s="31"/>
      <c r="D39" s="31"/>
      <c r="E39" s="32"/>
      <c r="F39" s="33"/>
      <c r="G39" s="34"/>
      <c r="H39" s="34"/>
      <c r="I39" s="33"/>
      <c r="J39" s="33"/>
    </row>
    <row r="40" spans="1:10" ht="18.75" x14ac:dyDescent="0.25">
      <c r="A40" s="29"/>
      <c r="B40" s="30"/>
      <c r="C40" s="31"/>
      <c r="D40" s="31"/>
      <c r="E40" s="32"/>
      <c r="F40" s="33"/>
      <c r="G40" s="34"/>
      <c r="H40" s="34"/>
      <c r="I40" s="33"/>
      <c r="J40" s="33"/>
    </row>
    <row r="41" spans="1:10" ht="18.75" x14ac:dyDescent="0.25">
      <c r="A41" s="29"/>
      <c r="B41" s="30"/>
      <c r="C41" s="31"/>
      <c r="D41" s="31"/>
      <c r="E41" s="32"/>
      <c r="F41" s="33"/>
      <c r="G41" s="34"/>
      <c r="H41" s="34"/>
      <c r="I41" s="33"/>
      <c r="J41" s="33"/>
    </row>
    <row r="42" spans="1:10" ht="18.75" x14ac:dyDescent="0.25">
      <c r="A42" s="29"/>
      <c r="B42" s="30"/>
      <c r="C42" s="31"/>
      <c r="D42" s="31"/>
      <c r="E42" s="32"/>
      <c r="F42" s="33"/>
      <c r="G42" s="34"/>
      <c r="H42" s="34"/>
      <c r="I42" s="33"/>
      <c r="J42" s="33"/>
    </row>
    <row r="43" spans="1:10" ht="18.75" x14ac:dyDescent="0.25">
      <c r="A43" s="29"/>
      <c r="B43" s="30"/>
      <c r="C43" s="31"/>
      <c r="D43" s="31"/>
      <c r="E43" s="32"/>
      <c r="F43" s="33"/>
      <c r="G43" s="34"/>
      <c r="H43" s="34"/>
      <c r="I43" s="33"/>
      <c r="J43" s="33"/>
    </row>
    <row r="44" spans="1:10" ht="18.75" x14ac:dyDescent="0.25">
      <c r="A44" s="29"/>
      <c r="B44" s="30"/>
      <c r="C44" s="31"/>
      <c r="D44" s="31"/>
      <c r="E44" s="32"/>
      <c r="F44" s="33"/>
      <c r="G44" s="34"/>
      <c r="H44" s="34"/>
      <c r="I44" s="33"/>
      <c r="J44" s="33"/>
    </row>
    <row r="45" spans="1:10" ht="18.75" x14ac:dyDescent="0.25">
      <c r="A45" s="29"/>
      <c r="B45" s="30"/>
      <c r="C45" s="31"/>
      <c r="D45" s="31"/>
      <c r="E45" s="32"/>
      <c r="F45" s="33"/>
      <c r="G45" s="34"/>
      <c r="H45" s="34"/>
      <c r="I45" s="33"/>
      <c r="J45" s="33"/>
    </row>
    <row r="46" spans="1:10" ht="18.75" x14ac:dyDescent="0.25">
      <c r="A46" s="29"/>
      <c r="B46" s="30"/>
      <c r="C46" s="31"/>
      <c r="D46" s="31"/>
      <c r="E46" s="32"/>
      <c r="F46" s="33"/>
      <c r="G46" s="34"/>
      <c r="H46" s="34"/>
      <c r="I46" s="33"/>
      <c r="J46" s="33"/>
    </row>
    <row r="47" spans="1:10" ht="18.75" x14ac:dyDescent="0.25">
      <c r="A47" s="29"/>
      <c r="B47" s="30"/>
      <c r="C47" s="31"/>
      <c r="D47" s="31"/>
      <c r="E47" s="33"/>
      <c r="F47" s="33"/>
      <c r="G47" s="34"/>
      <c r="H47" s="34"/>
      <c r="I47" s="33"/>
      <c r="J47" s="33"/>
    </row>
    <row r="48" spans="1:10" ht="105.75" customHeight="1" x14ac:dyDescent="0.25">
      <c r="A48" s="16" t="s">
        <v>76</v>
      </c>
      <c r="B48" s="16" t="s">
        <v>77</v>
      </c>
      <c r="C48" s="16">
        <v>0</v>
      </c>
      <c r="D48" s="16">
        <v>0</v>
      </c>
      <c r="E48" s="16"/>
      <c r="F48" s="16"/>
      <c r="G48" s="16">
        <v>0</v>
      </c>
      <c r="H48" s="16">
        <v>0</v>
      </c>
      <c r="I48" s="16"/>
      <c r="J48" s="16">
        <v>0</v>
      </c>
    </row>
    <row r="49" spans="1:10" ht="225" x14ac:dyDescent="0.25">
      <c r="A49" s="29"/>
      <c r="B49" s="30" t="s">
        <v>262</v>
      </c>
      <c r="C49" s="31">
        <v>1</v>
      </c>
      <c r="D49" s="31">
        <v>1</v>
      </c>
      <c r="E49" s="32" t="s">
        <v>320</v>
      </c>
      <c r="F49" s="33" t="s">
        <v>263</v>
      </c>
      <c r="G49" s="34">
        <v>7</v>
      </c>
      <c r="H49" s="34">
        <v>135</v>
      </c>
      <c r="I49" s="33"/>
      <c r="J49" s="33"/>
    </row>
    <row r="50" spans="1:10" ht="225" x14ac:dyDescent="0.25">
      <c r="A50" s="29"/>
      <c r="B50" s="30" t="s">
        <v>323</v>
      </c>
      <c r="C50" s="31">
        <v>1</v>
      </c>
      <c r="D50" s="31">
        <v>1</v>
      </c>
      <c r="E50" s="32" t="s">
        <v>339</v>
      </c>
      <c r="F50" s="33" t="s">
        <v>340</v>
      </c>
      <c r="G50" s="34">
        <v>10</v>
      </c>
      <c r="H50" s="34">
        <v>122</v>
      </c>
      <c r="I50" s="33"/>
      <c r="J50" s="33"/>
    </row>
    <row r="51" spans="1:10" ht="18.75" x14ac:dyDescent="0.25">
      <c r="A51" s="29"/>
      <c r="B51" s="30"/>
      <c r="C51" s="31"/>
      <c r="D51" s="31"/>
      <c r="E51" s="32"/>
      <c r="F51" s="33"/>
      <c r="G51" s="34"/>
      <c r="H51" s="34"/>
      <c r="I51" s="33"/>
      <c r="J51" s="33"/>
    </row>
    <row r="52" spans="1:10" ht="18.75" x14ac:dyDescent="0.25">
      <c r="A52" s="29"/>
      <c r="B52" s="30"/>
      <c r="C52" s="31"/>
      <c r="D52" s="31"/>
      <c r="E52" s="32"/>
      <c r="F52" s="33"/>
      <c r="G52" s="34"/>
      <c r="H52" s="34"/>
      <c r="I52" s="33"/>
      <c r="J52" s="33"/>
    </row>
    <row r="53" spans="1:10" ht="18.75" x14ac:dyDescent="0.25">
      <c r="A53" s="29"/>
      <c r="B53" s="30"/>
      <c r="C53" s="31"/>
      <c r="D53" s="31"/>
      <c r="E53" s="32"/>
      <c r="F53" s="33"/>
      <c r="G53" s="34"/>
      <c r="H53" s="34"/>
      <c r="I53" s="33"/>
      <c r="J53" s="33"/>
    </row>
    <row r="54" spans="1:10" ht="18.75" x14ac:dyDescent="0.25">
      <c r="A54" s="29"/>
      <c r="B54" s="30"/>
      <c r="C54" s="31"/>
      <c r="D54" s="31"/>
      <c r="E54" s="32"/>
      <c r="F54" s="33"/>
      <c r="G54" s="34"/>
      <c r="H54" s="34"/>
      <c r="I54" s="33"/>
      <c r="J54" s="33"/>
    </row>
    <row r="55" spans="1:10" ht="18.75" x14ac:dyDescent="0.25">
      <c r="A55" s="29"/>
      <c r="B55" s="30"/>
      <c r="C55" s="31"/>
      <c r="D55" s="31"/>
      <c r="E55" s="32"/>
      <c r="F55" s="33"/>
      <c r="G55" s="34"/>
      <c r="H55" s="34"/>
      <c r="I55" s="33"/>
      <c r="J55" s="33"/>
    </row>
    <row r="56" spans="1:10" ht="18.75" x14ac:dyDescent="0.25">
      <c r="A56" s="29"/>
      <c r="B56" s="30"/>
      <c r="C56" s="31"/>
      <c r="D56" s="31"/>
      <c r="E56" s="32"/>
      <c r="F56" s="33"/>
      <c r="G56" s="34"/>
      <c r="H56" s="34"/>
      <c r="I56" s="33"/>
      <c r="J56" s="33"/>
    </row>
    <row r="57" spans="1:10" ht="18.75" x14ac:dyDescent="0.25">
      <c r="A57" s="29"/>
      <c r="B57" s="30"/>
      <c r="C57" s="31"/>
      <c r="D57" s="31"/>
      <c r="E57" s="32"/>
      <c r="F57" s="33"/>
      <c r="G57" s="34"/>
      <c r="H57" s="34"/>
      <c r="I57" s="33"/>
      <c r="J57" s="33"/>
    </row>
    <row r="58" spans="1:10" ht="18.75" x14ac:dyDescent="0.25">
      <c r="A58" s="29"/>
      <c r="B58" s="30"/>
      <c r="C58" s="31"/>
      <c r="D58" s="31"/>
      <c r="E58" s="33"/>
      <c r="F58" s="33"/>
      <c r="G58" s="34"/>
      <c r="H58" s="34"/>
      <c r="I58" s="33"/>
      <c r="J58" s="33"/>
    </row>
    <row r="59" spans="1:10" ht="99.75" customHeight="1" x14ac:dyDescent="0.25">
      <c r="A59" s="16" t="s">
        <v>78</v>
      </c>
      <c r="B59" s="16" t="s">
        <v>79</v>
      </c>
      <c r="C59" s="16">
        <v>0</v>
      </c>
      <c r="D59" s="16">
        <v>0</v>
      </c>
      <c r="E59" s="16"/>
      <c r="F59" s="16"/>
      <c r="G59" s="16">
        <v>0</v>
      </c>
      <c r="H59" s="16">
        <v>0</v>
      </c>
      <c r="I59" s="16"/>
      <c r="J59" s="16">
        <v>0</v>
      </c>
    </row>
    <row r="60" spans="1:10" ht="252" x14ac:dyDescent="0.25">
      <c r="A60" s="29"/>
      <c r="B60" s="151" t="s">
        <v>321</v>
      </c>
      <c r="C60" s="31">
        <v>1</v>
      </c>
      <c r="D60" s="31">
        <v>1</v>
      </c>
      <c r="E60" s="32" t="s">
        <v>264</v>
      </c>
      <c r="F60" s="33" t="s">
        <v>265</v>
      </c>
      <c r="G60" s="34">
        <v>10</v>
      </c>
      <c r="H60" s="34">
        <v>259</v>
      </c>
      <c r="I60" s="154"/>
      <c r="J60" s="155"/>
    </row>
    <row r="61" spans="1:10" ht="18.75" x14ac:dyDescent="0.25">
      <c r="A61" s="29"/>
      <c r="B61" s="151"/>
      <c r="C61" s="31"/>
      <c r="D61" s="31"/>
      <c r="E61" s="32"/>
      <c r="F61" s="33"/>
      <c r="G61" s="34"/>
      <c r="H61" s="34"/>
      <c r="I61" s="154"/>
      <c r="J61" s="155"/>
    </row>
    <row r="62" spans="1:10" ht="18.75" x14ac:dyDescent="0.25">
      <c r="A62" s="29"/>
      <c r="B62" s="30"/>
      <c r="C62" s="31"/>
      <c r="D62" s="31"/>
      <c r="E62" s="32"/>
      <c r="F62" s="33"/>
      <c r="G62" s="34"/>
      <c r="H62" s="34"/>
      <c r="I62" s="33"/>
      <c r="J62" s="33"/>
    </row>
    <row r="63" spans="1:10" ht="18.75" x14ac:dyDescent="0.25">
      <c r="A63" s="29"/>
      <c r="B63" s="30"/>
      <c r="C63" s="31"/>
      <c r="D63" s="31"/>
      <c r="E63" s="32"/>
      <c r="F63" s="33"/>
      <c r="G63" s="34"/>
      <c r="H63" s="34"/>
      <c r="I63" s="33"/>
      <c r="J63" s="33"/>
    </row>
    <row r="64" spans="1:10" ht="18.75" x14ac:dyDescent="0.25">
      <c r="A64" s="29"/>
      <c r="B64" s="30"/>
      <c r="C64" s="31"/>
      <c r="D64" s="31"/>
      <c r="E64" s="32"/>
      <c r="F64" s="33"/>
      <c r="G64" s="34"/>
      <c r="H64" s="34"/>
      <c r="I64" s="33"/>
      <c r="J64" s="33"/>
    </row>
    <row r="65" spans="1:10" ht="18.75" x14ac:dyDescent="0.25">
      <c r="A65" s="29"/>
      <c r="B65" s="30"/>
      <c r="C65" s="31"/>
      <c r="D65" s="31"/>
      <c r="E65" s="32"/>
      <c r="F65" s="33"/>
      <c r="G65" s="34"/>
      <c r="H65" s="34"/>
      <c r="I65" s="33"/>
      <c r="J65" s="33"/>
    </row>
    <row r="66" spans="1:10" ht="18.75" x14ac:dyDescent="0.25">
      <c r="A66" s="29"/>
      <c r="B66" s="30"/>
      <c r="C66" s="31"/>
      <c r="D66" s="31"/>
      <c r="E66" s="32"/>
      <c r="F66" s="33"/>
      <c r="G66" s="34"/>
      <c r="H66" s="34"/>
      <c r="I66" s="33"/>
      <c r="J66" s="33"/>
    </row>
    <row r="67" spans="1:10" ht="18.75" x14ac:dyDescent="0.25">
      <c r="A67" s="29"/>
      <c r="B67" s="30"/>
      <c r="C67" s="31"/>
      <c r="D67" s="31"/>
      <c r="E67" s="32"/>
      <c r="F67" s="33"/>
      <c r="G67" s="34"/>
      <c r="H67" s="34"/>
      <c r="I67" s="33"/>
      <c r="J67" s="33"/>
    </row>
    <row r="68" spans="1:10" ht="18.75" x14ac:dyDescent="0.25">
      <c r="A68" s="29"/>
      <c r="B68" s="30"/>
      <c r="C68" s="31"/>
      <c r="D68" s="31"/>
      <c r="E68" s="32"/>
      <c r="F68" s="33"/>
      <c r="G68" s="34"/>
      <c r="H68" s="34"/>
      <c r="I68" s="33"/>
      <c r="J68" s="33"/>
    </row>
    <row r="69" spans="1:10" ht="18.75" x14ac:dyDescent="0.25">
      <c r="A69" s="29"/>
      <c r="B69" s="30"/>
      <c r="C69" s="31"/>
      <c r="D69" s="31"/>
      <c r="E69" s="33"/>
      <c r="F69" s="33"/>
      <c r="G69" s="34"/>
      <c r="H69" s="34"/>
      <c r="I69" s="33"/>
      <c r="J69" s="33"/>
    </row>
    <row r="70" spans="1:10" ht="186" customHeight="1" x14ac:dyDescent="0.25">
      <c r="A70" s="16" t="s">
        <v>80</v>
      </c>
      <c r="B70" s="16" t="s">
        <v>81</v>
      </c>
      <c r="C70" s="16">
        <v>0</v>
      </c>
      <c r="D70" s="16">
        <v>0</v>
      </c>
      <c r="E70" s="16"/>
      <c r="F70" s="16"/>
      <c r="G70" s="16">
        <v>0</v>
      </c>
      <c r="H70" s="16">
        <v>0</v>
      </c>
      <c r="I70" s="16"/>
      <c r="J70" s="16">
        <v>0</v>
      </c>
    </row>
    <row r="71" spans="1:10" ht="18.75" x14ac:dyDescent="0.25">
      <c r="A71" s="29"/>
      <c r="B71" s="30"/>
      <c r="C71" s="31"/>
      <c r="D71" s="31"/>
      <c r="E71" s="32"/>
      <c r="F71" s="33"/>
      <c r="G71" s="34"/>
      <c r="H71" s="34"/>
      <c r="I71" s="33"/>
      <c r="J71" s="33"/>
    </row>
    <row r="72" spans="1:10" ht="18.75" x14ac:dyDescent="0.25">
      <c r="A72" s="29"/>
      <c r="B72" s="30"/>
      <c r="C72" s="31"/>
      <c r="D72" s="31"/>
      <c r="E72" s="32"/>
      <c r="F72" s="33"/>
      <c r="G72" s="34"/>
      <c r="H72" s="34"/>
      <c r="I72" s="33"/>
      <c r="J72" s="33"/>
    </row>
    <row r="73" spans="1:10" ht="18.75" x14ac:dyDescent="0.25">
      <c r="A73" s="29"/>
      <c r="B73" s="30"/>
      <c r="C73" s="31"/>
      <c r="D73" s="31"/>
      <c r="E73" s="32"/>
      <c r="F73" s="33"/>
      <c r="G73" s="34"/>
      <c r="H73" s="34"/>
      <c r="I73" s="33"/>
      <c r="J73" s="33"/>
    </row>
    <row r="74" spans="1:10" ht="18.75" x14ac:dyDescent="0.25">
      <c r="A74" s="29"/>
      <c r="B74" s="30"/>
      <c r="C74" s="31"/>
      <c r="D74" s="31"/>
      <c r="E74" s="32"/>
      <c r="F74" s="33"/>
      <c r="G74" s="34"/>
      <c r="H74" s="34"/>
      <c r="I74" s="33"/>
      <c r="J74" s="33"/>
    </row>
    <row r="75" spans="1:10" ht="18.75" x14ac:dyDescent="0.25">
      <c r="A75" s="29"/>
      <c r="B75" s="30"/>
      <c r="C75" s="31"/>
      <c r="D75" s="31"/>
      <c r="E75" s="32"/>
      <c r="F75" s="33"/>
      <c r="G75" s="34"/>
      <c r="H75" s="34"/>
      <c r="I75" s="33"/>
      <c r="J75" s="33"/>
    </row>
    <row r="76" spans="1:10" ht="18.75" x14ac:dyDescent="0.25">
      <c r="A76" s="29"/>
      <c r="B76" s="30"/>
      <c r="C76" s="31"/>
      <c r="D76" s="31"/>
      <c r="E76" s="32"/>
      <c r="F76" s="33"/>
      <c r="G76" s="34"/>
      <c r="H76" s="34"/>
      <c r="I76" s="33"/>
      <c r="J76" s="33"/>
    </row>
    <row r="77" spans="1:10" ht="18.75" x14ac:dyDescent="0.25">
      <c r="A77" s="29"/>
      <c r="B77" s="30"/>
      <c r="C77" s="31"/>
      <c r="D77" s="31"/>
      <c r="E77" s="32"/>
      <c r="F77" s="33"/>
      <c r="G77" s="34"/>
      <c r="H77" s="34"/>
      <c r="I77" s="33"/>
      <c r="J77" s="33"/>
    </row>
    <row r="78" spans="1:10" ht="18.75" x14ac:dyDescent="0.25">
      <c r="A78" s="29"/>
      <c r="B78" s="30"/>
      <c r="C78" s="31"/>
      <c r="D78" s="31"/>
      <c r="E78" s="32"/>
      <c r="F78" s="33"/>
      <c r="G78" s="34"/>
      <c r="H78" s="34"/>
      <c r="I78" s="33"/>
      <c r="J78" s="33"/>
    </row>
    <row r="79" spans="1:10" ht="18.75" x14ac:dyDescent="0.25">
      <c r="A79" s="29"/>
      <c r="B79" s="30"/>
      <c r="C79" s="31"/>
      <c r="D79" s="31"/>
      <c r="E79" s="32"/>
      <c r="F79" s="33"/>
      <c r="G79" s="34"/>
      <c r="H79" s="34"/>
      <c r="I79" s="33"/>
      <c r="J79" s="33"/>
    </row>
    <row r="80" spans="1:10" ht="18.75" x14ac:dyDescent="0.25">
      <c r="A80" s="29"/>
      <c r="B80" s="30"/>
      <c r="C80" s="31"/>
      <c r="D80" s="31"/>
      <c r="E80" s="33"/>
      <c r="F80" s="33"/>
      <c r="G80" s="34"/>
      <c r="H80" s="34"/>
      <c r="I80" s="33"/>
      <c r="J80" s="33"/>
    </row>
    <row r="81" spans="1:10" ht="19.5" x14ac:dyDescent="0.35">
      <c r="A81" s="332" t="s">
        <v>82</v>
      </c>
      <c r="B81" s="332"/>
      <c r="C81" s="332"/>
      <c r="D81" s="332"/>
      <c r="E81" s="332"/>
      <c r="F81" s="332"/>
      <c r="G81" s="332"/>
      <c r="H81" s="332"/>
      <c r="I81" s="332"/>
      <c r="J81" s="332"/>
    </row>
  </sheetData>
  <sheetProtection algorithmName="SHA-512" hashValue="9OSkwFXiNXirr3VlKxQEZHxy+zyA5PeVXLgnCXy/tkBL+YMe88e/3wMKX+LLng+/gwQ/7rlDksYWXuNx61cx7A==" saltValue="OsQUPe7Lsgr9b4seM9XvZQ==" spinCount="100000" sheet="1" objects="1" scenarios="1"/>
  <mergeCells count="10">
    <mergeCell ref="A81:J81"/>
    <mergeCell ref="A1:J1"/>
    <mergeCell ref="A2:A3"/>
    <mergeCell ref="B2:B3"/>
    <mergeCell ref="C2:D2"/>
    <mergeCell ref="E2:E3"/>
    <mergeCell ref="F2:F3"/>
    <mergeCell ref="G2:H2"/>
    <mergeCell ref="I2:I3"/>
    <mergeCell ref="J2:J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abSelected="1" view="pageBreakPreview" zoomScale="148" zoomScaleNormal="100" zoomScaleSheetLayoutView="148" workbookViewId="0">
      <selection activeCell="F3" sqref="F3"/>
    </sheetView>
  </sheetViews>
  <sheetFormatPr defaultRowHeight="15" x14ac:dyDescent="0.25"/>
  <cols>
    <col min="1" max="1" width="10.28515625" customWidth="1"/>
    <col min="2" max="2" width="36.7109375" customWidth="1"/>
    <col min="3" max="3" width="18" customWidth="1"/>
  </cols>
  <sheetData>
    <row r="1" spans="1:3" ht="18.75" x14ac:dyDescent="0.25">
      <c r="A1" s="336" t="s">
        <v>83</v>
      </c>
      <c r="B1" s="336"/>
      <c r="C1" s="336"/>
    </row>
    <row r="2" spans="1:3" ht="37.5" x14ac:dyDescent="0.25">
      <c r="A2" s="36" t="s">
        <v>56</v>
      </c>
      <c r="B2" s="230" t="s">
        <v>84</v>
      </c>
      <c r="C2" s="230" t="s">
        <v>85</v>
      </c>
    </row>
    <row r="3" spans="1:3" ht="109.5" customHeight="1" x14ac:dyDescent="0.25">
      <c r="A3" s="37">
        <v>1</v>
      </c>
      <c r="B3" s="38" t="s">
        <v>366</v>
      </c>
      <c r="C3" s="235">
        <v>6734</v>
      </c>
    </row>
    <row r="4" spans="1:3" ht="80.25" customHeight="1" x14ac:dyDescent="0.25">
      <c r="A4" s="37">
        <v>2</v>
      </c>
      <c r="B4" s="38" t="s">
        <v>86</v>
      </c>
      <c r="C4" s="236">
        <v>380</v>
      </c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view="pageBreakPreview" zoomScale="70" zoomScaleNormal="100" zoomScaleSheetLayoutView="70" workbookViewId="0">
      <selection activeCell="C9" sqref="C9:D10"/>
    </sheetView>
  </sheetViews>
  <sheetFormatPr defaultRowHeight="15" x14ac:dyDescent="0.25"/>
  <cols>
    <col min="1" max="1" width="55.5703125" customWidth="1"/>
    <col min="2" max="2" width="54.7109375" customWidth="1"/>
    <col min="3" max="3" width="18.5703125" customWidth="1"/>
    <col min="4" max="4" width="18.140625" customWidth="1"/>
  </cols>
  <sheetData>
    <row r="1" spans="1:4" ht="18.75" x14ac:dyDescent="0.25">
      <c r="A1" s="336" t="s">
        <v>87</v>
      </c>
      <c r="B1" s="336"/>
      <c r="C1" s="336"/>
      <c r="D1" s="336"/>
    </row>
    <row r="2" spans="1:4" ht="56.25" x14ac:dyDescent="0.25">
      <c r="A2" s="230" t="s">
        <v>88</v>
      </c>
      <c r="B2" s="230" t="s">
        <v>13</v>
      </c>
      <c r="C2" s="230" t="s">
        <v>89</v>
      </c>
      <c r="D2" s="230" t="s">
        <v>90</v>
      </c>
    </row>
    <row r="3" spans="1:4" ht="44.25" customHeight="1" x14ac:dyDescent="0.25">
      <c r="A3" s="345" t="s">
        <v>91</v>
      </c>
      <c r="B3" s="231" t="s">
        <v>92</v>
      </c>
      <c r="C3" s="237">
        <v>0</v>
      </c>
      <c r="D3" s="343">
        <f>C3+C4</f>
        <v>0</v>
      </c>
    </row>
    <row r="4" spans="1:4" ht="42.75" customHeight="1" x14ac:dyDescent="0.25">
      <c r="A4" s="345"/>
      <c r="B4" s="231" t="s">
        <v>93</v>
      </c>
      <c r="C4" s="238">
        <v>0</v>
      </c>
      <c r="D4" s="343"/>
    </row>
    <row r="5" spans="1:4" ht="39" customHeight="1" x14ac:dyDescent="0.25">
      <c r="A5" s="345" t="s">
        <v>94</v>
      </c>
      <c r="B5" s="231" t="s">
        <v>92</v>
      </c>
      <c r="C5" s="238">
        <v>0</v>
      </c>
      <c r="D5" s="343">
        <f>C5+C6</f>
        <v>0</v>
      </c>
    </row>
    <row r="6" spans="1:4" ht="35.25" customHeight="1" x14ac:dyDescent="0.25">
      <c r="A6" s="345"/>
      <c r="B6" s="231" t="s">
        <v>93</v>
      </c>
      <c r="C6" s="238">
        <v>0</v>
      </c>
      <c r="D6" s="343"/>
    </row>
    <row r="7" spans="1:4" ht="37.5" customHeight="1" x14ac:dyDescent="0.25">
      <c r="A7" s="337" t="s">
        <v>95</v>
      </c>
      <c r="B7" s="231" t="s">
        <v>92</v>
      </c>
      <c r="C7" s="238">
        <v>0</v>
      </c>
      <c r="D7" s="343">
        <f>C7+C8</f>
        <v>0</v>
      </c>
    </row>
    <row r="8" spans="1:4" ht="36.75" customHeight="1" x14ac:dyDescent="0.25">
      <c r="A8" s="339"/>
      <c r="B8" s="231" t="s">
        <v>93</v>
      </c>
      <c r="C8" s="238">
        <v>0</v>
      </c>
      <c r="D8" s="343"/>
    </row>
    <row r="9" spans="1:4" ht="63.75" customHeight="1" x14ac:dyDescent="0.25">
      <c r="A9" s="337" t="s">
        <v>96</v>
      </c>
      <c r="B9" s="231" t="s">
        <v>92</v>
      </c>
      <c r="C9" s="238">
        <v>13</v>
      </c>
      <c r="D9" s="340">
        <f>C9+C10</f>
        <v>29</v>
      </c>
    </row>
    <row r="10" spans="1:4" ht="45.75" customHeight="1" x14ac:dyDescent="0.25">
      <c r="A10" s="339"/>
      <c r="B10" s="231" t="s">
        <v>93</v>
      </c>
      <c r="C10" s="238">
        <v>16</v>
      </c>
      <c r="D10" s="342"/>
    </row>
    <row r="11" spans="1:4" ht="42" customHeight="1" x14ac:dyDescent="0.3">
      <c r="A11" s="344" t="s">
        <v>367</v>
      </c>
      <c r="B11" s="239" t="s">
        <v>92</v>
      </c>
      <c r="C11" s="240">
        <f>C13+C15+C17+C19</f>
        <v>0</v>
      </c>
      <c r="D11" s="340">
        <f>C11+C12</f>
        <v>0</v>
      </c>
    </row>
    <row r="12" spans="1:4" ht="42" customHeight="1" x14ac:dyDescent="0.25">
      <c r="A12" s="344"/>
      <c r="B12" s="241" t="s">
        <v>93</v>
      </c>
      <c r="C12" s="242">
        <f>C14+C16+C18+C20</f>
        <v>0</v>
      </c>
      <c r="D12" s="342"/>
    </row>
    <row r="13" spans="1:4" ht="42" customHeight="1" x14ac:dyDescent="0.3">
      <c r="A13" s="345" t="s">
        <v>368</v>
      </c>
      <c r="B13" s="41" t="s">
        <v>92</v>
      </c>
      <c r="C13" s="238">
        <v>0</v>
      </c>
      <c r="D13" s="340">
        <f>C13+C14</f>
        <v>0</v>
      </c>
    </row>
    <row r="14" spans="1:4" ht="39" customHeight="1" x14ac:dyDescent="0.25">
      <c r="A14" s="345"/>
      <c r="B14" s="231" t="s">
        <v>93</v>
      </c>
      <c r="C14" s="238">
        <v>0</v>
      </c>
      <c r="D14" s="342"/>
    </row>
    <row r="15" spans="1:4" ht="36" customHeight="1" x14ac:dyDescent="0.25">
      <c r="A15" s="337" t="s">
        <v>97</v>
      </c>
      <c r="B15" s="231" t="s">
        <v>92</v>
      </c>
      <c r="C15" s="238">
        <v>0</v>
      </c>
      <c r="D15" s="343">
        <f>C15+C16</f>
        <v>0</v>
      </c>
    </row>
    <row r="16" spans="1:4" ht="39" customHeight="1" x14ac:dyDescent="0.25">
      <c r="A16" s="339"/>
      <c r="B16" s="231" t="s">
        <v>93</v>
      </c>
      <c r="C16" s="238">
        <v>0</v>
      </c>
      <c r="D16" s="343"/>
    </row>
    <row r="17" spans="1:4" ht="49.5" customHeight="1" x14ac:dyDescent="0.25">
      <c r="A17" s="337" t="s">
        <v>98</v>
      </c>
      <c r="B17" s="231" t="s">
        <v>92</v>
      </c>
      <c r="C17" s="238">
        <v>0</v>
      </c>
      <c r="D17" s="343">
        <f>C17+C18</f>
        <v>0</v>
      </c>
    </row>
    <row r="18" spans="1:4" ht="38.25" customHeight="1" x14ac:dyDescent="0.25">
      <c r="A18" s="339"/>
      <c r="B18" s="231" t="s">
        <v>93</v>
      </c>
      <c r="C18" s="238">
        <v>0</v>
      </c>
      <c r="D18" s="343"/>
    </row>
    <row r="19" spans="1:4" ht="45.75" customHeight="1" x14ac:dyDescent="0.25">
      <c r="A19" s="337" t="s">
        <v>99</v>
      </c>
      <c r="B19" s="231" t="s">
        <v>92</v>
      </c>
      <c r="C19" s="238">
        <v>0</v>
      </c>
      <c r="D19" s="343">
        <f>C19+C20</f>
        <v>0</v>
      </c>
    </row>
    <row r="20" spans="1:4" ht="38.25" customHeight="1" x14ac:dyDescent="0.25">
      <c r="A20" s="339"/>
      <c r="B20" s="231" t="s">
        <v>93</v>
      </c>
      <c r="C20" s="238">
        <v>0</v>
      </c>
      <c r="D20" s="343"/>
    </row>
    <row r="21" spans="1:4" ht="56.25" x14ac:dyDescent="0.25">
      <c r="A21" s="230" t="s">
        <v>100</v>
      </c>
      <c r="B21" s="230" t="s">
        <v>13</v>
      </c>
      <c r="C21" s="230" t="s">
        <v>89</v>
      </c>
      <c r="D21" s="230" t="s">
        <v>90</v>
      </c>
    </row>
    <row r="22" spans="1:4" ht="31.5" customHeight="1" x14ac:dyDescent="0.25">
      <c r="A22" s="337" t="s">
        <v>101</v>
      </c>
      <c r="B22" s="231" t="s">
        <v>92</v>
      </c>
      <c r="C22" s="243">
        <v>0</v>
      </c>
      <c r="D22" s="340">
        <f>C22+C23+C24</f>
        <v>25</v>
      </c>
    </row>
    <row r="23" spans="1:4" ht="18.75" x14ac:dyDescent="0.25">
      <c r="A23" s="338"/>
      <c r="B23" s="231" t="s">
        <v>102</v>
      </c>
      <c r="C23" s="244">
        <v>0</v>
      </c>
      <c r="D23" s="341"/>
    </row>
    <row r="24" spans="1:4" ht="48" customHeight="1" thickBot="1" x14ac:dyDescent="0.3">
      <c r="A24" s="339"/>
      <c r="B24" s="231" t="s">
        <v>103</v>
      </c>
      <c r="C24" s="245">
        <v>25</v>
      </c>
      <c r="D24" s="342"/>
    </row>
  </sheetData>
  <mergeCells count="21">
    <mergeCell ref="A7:A8"/>
    <mergeCell ref="D7:D8"/>
    <mergeCell ref="A1:D1"/>
    <mergeCell ref="A3:A4"/>
    <mergeCell ref="D3:D4"/>
    <mergeCell ref="A5:A6"/>
    <mergeCell ref="D5:D6"/>
    <mergeCell ref="A9:A10"/>
    <mergeCell ref="D9:D10"/>
    <mergeCell ref="A11:A12"/>
    <mergeCell ref="D11:D12"/>
    <mergeCell ref="A13:A14"/>
    <mergeCell ref="D13:D14"/>
    <mergeCell ref="A22:A24"/>
    <mergeCell ref="D22:D24"/>
    <mergeCell ref="A15:A16"/>
    <mergeCell ref="D15:D16"/>
    <mergeCell ref="A17:A18"/>
    <mergeCell ref="D17:D18"/>
    <mergeCell ref="A19:A20"/>
    <mergeCell ref="D19:D20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view="pageBreakPreview" zoomScale="90" zoomScaleNormal="100" zoomScaleSheetLayoutView="90" workbookViewId="0">
      <selection activeCell="A3" sqref="A3:E8"/>
    </sheetView>
  </sheetViews>
  <sheetFormatPr defaultRowHeight="15" x14ac:dyDescent="0.25"/>
  <cols>
    <col min="1" max="1" width="36.42578125" customWidth="1"/>
    <col min="2" max="2" width="36.28515625" customWidth="1"/>
    <col min="3" max="3" width="36.5703125" customWidth="1"/>
    <col min="4" max="4" width="36.85546875" customWidth="1"/>
    <col min="5" max="5" width="37" customWidth="1"/>
  </cols>
  <sheetData>
    <row r="1" spans="1:5" ht="18.75" x14ac:dyDescent="0.25">
      <c r="A1" s="346" t="s">
        <v>104</v>
      </c>
      <c r="B1" s="346"/>
      <c r="C1" s="346"/>
      <c r="D1" s="346"/>
      <c r="E1" s="346"/>
    </row>
    <row r="2" spans="1:5" ht="75" x14ac:dyDescent="0.25">
      <c r="A2" s="27" t="s">
        <v>56</v>
      </c>
      <c r="B2" s="43" t="s">
        <v>105</v>
      </c>
      <c r="C2" s="36" t="s">
        <v>106</v>
      </c>
      <c r="D2" s="43" t="s">
        <v>107</v>
      </c>
      <c r="E2" s="27" t="s">
        <v>108</v>
      </c>
    </row>
    <row r="3" spans="1:5" ht="309" customHeight="1" x14ac:dyDescent="0.25">
      <c r="A3" s="33">
        <v>1</v>
      </c>
      <c r="B3" s="158" t="s">
        <v>326</v>
      </c>
      <c r="C3" s="159" t="s">
        <v>327</v>
      </c>
      <c r="D3" s="160">
        <v>236</v>
      </c>
      <c r="E3" s="161" t="s">
        <v>328</v>
      </c>
    </row>
    <row r="4" spans="1:5" ht="270.75" customHeight="1" x14ac:dyDescent="0.25">
      <c r="A4" s="33">
        <v>2</v>
      </c>
      <c r="B4" s="158" t="s">
        <v>332</v>
      </c>
      <c r="C4" s="159" t="s">
        <v>333</v>
      </c>
      <c r="D4" s="160">
        <v>208</v>
      </c>
      <c r="E4" s="162" t="s">
        <v>334</v>
      </c>
    </row>
    <row r="5" spans="1:5" ht="346.5" customHeight="1" x14ac:dyDescent="0.25">
      <c r="A5" s="33">
        <v>3</v>
      </c>
      <c r="B5" s="158" t="s">
        <v>329</v>
      </c>
      <c r="C5" s="159" t="s">
        <v>330</v>
      </c>
      <c r="D5" s="163">
        <v>192</v>
      </c>
      <c r="E5" s="159" t="s">
        <v>331</v>
      </c>
    </row>
    <row r="6" spans="1:5" ht="139.5" customHeight="1" x14ac:dyDescent="0.25">
      <c r="A6" s="33">
        <v>4</v>
      </c>
      <c r="B6" s="158" t="s">
        <v>335</v>
      </c>
      <c r="C6" s="159" t="s">
        <v>266</v>
      </c>
      <c r="D6" s="164">
        <v>149</v>
      </c>
      <c r="E6" s="159" t="s">
        <v>336</v>
      </c>
    </row>
    <row r="7" spans="1:5" ht="306" x14ac:dyDescent="0.25">
      <c r="A7" s="33">
        <v>5</v>
      </c>
      <c r="B7" s="158" t="s">
        <v>267</v>
      </c>
      <c r="C7" s="159" t="s">
        <v>345</v>
      </c>
      <c r="D7" s="160">
        <v>1000</v>
      </c>
      <c r="E7" s="159" t="s">
        <v>344</v>
      </c>
    </row>
    <row r="8" spans="1:5" ht="267.75" x14ac:dyDescent="0.25">
      <c r="A8" s="33">
        <v>6</v>
      </c>
      <c r="B8" s="158" t="s">
        <v>337</v>
      </c>
      <c r="C8" s="159" t="s">
        <v>338</v>
      </c>
      <c r="D8" s="160">
        <v>236</v>
      </c>
      <c r="E8" s="159" t="s">
        <v>346</v>
      </c>
    </row>
    <row r="9" spans="1:5" ht="18.75" x14ac:dyDescent="0.25">
      <c r="A9" s="33">
        <v>7</v>
      </c>
      <c r="B9" s="158"/>
      <c r="C9" s="159"/>
      <c r="D9" s="160"/>
      <c r="E9" s="159"/>
    </row>
    <row r="10" spans="1:5" ht="18.75" x14ac:dyDescent="0.25">
      <c r="A10" s="33">
        <v>8</v>
      </c>
      <c r="B10" s="165"/>
      <c r="C10" s="159"/>
      <c r="D10" s="160"/>
      <c r="E10" s="159"/>
    </row>
    <row r="11" spans="1:5" ht="18.75" x14ac:dyDescent="0.25">
      <c r="A11" s="33">
        <v>9</v>
      </c>
      <c r="B11" s="166"/>
      <c r="C11" s="159"/>
      <c r="D11" s="160"/>
      <c r="E11" s="159"/>
    </row>
    <row r="12" spans="1:5" ht="18.75" x14ac:dyDescent="0.25">
      <c r="A12" s="33">
        <v>10</v>
      </c>
      <c r="B12" s="30"/>
      <c r="C12" s="30"/>
      <c r="D12" s="34">
        <v>0</v>
      </c>
      <c r="E12" s="30"/>
    </row>
    <row r="13" spans="1:5" ht="18.75" x14ac:dyDescent="0.25">
      <c r="A13" s="33">
        <v>11</v>
      </c>
      <c r="B13" s="30"/>
      <c r="C13" s="30"/>
      <c r="D13" s="34">
        <v>0</v>
      </c>
      <c r="E13" s="30"/>
    </row>
    <row r="14" spans="1:5" ht="18.75" x14ac:dyDescent="0.25">
      <c r="A14" s="33">
        <v>12</v>
      </c>
      <c r="B14" s="30"/>
      <c r="C14" s="30"/>
      <c r="D14" s="34">
        <v>0</v>
      </c>
      <c r="E14" s="30"/>
    </row>
    <row r="15" spans="1:5" ht="18.75" x14ac:dyDescent="0.25">
      <c r="A15" s="33">
        <v>13</v>
      </c>
      <c r="B15" s="30"/>
      <c r="C15" s="30"/>
      <c r="D15" s="34">
        <v>0</v>
      </c>
      <c r="E15" s="30"/>
    </row>
    <row r="16" spans="1:5" ht="18.75" x14ac:dyDescent="0.25">
      <c r="A16" s="33">
        <v>14</v>
      </c>
      <c r="B16" s="30"/>
      <c r="C16" s="30"/>
      <c r="D16" s="34">
        <v>0</v>
      </c>
      <c r="E16" s="30"/>
    </row>
    <row r="17" spans="1:5" ht="18.75" x14ac:dyDescent="0.25">
      <c r="A17" s="33">
        <v>15</v>
      </c>
      <c r="B17" s="30"/>
      <c r="C17" s="30"/>
      <c r="D17" s="34">
        <v>0</v>
      </c>
      <c r="E17" s="30"/>
    </row>
    <row r="18" spans="1:5" ht="18.75" x14ac:dyDescent="0.25">
      <c r="A18" s="33">
        <v>16</v>
      </c>
      <c r="B18" s="30"/>
      <c r="C18" s="30"/>
      <c r="D18" s="34">
        <v>0</v>
      </c>
      <c r="E18" s="30"/>
    </row>
    <row r="19" spans="1:5" ht="18.75" x14ac:dyDescent="0.25">
      <c r="A19" s="33">
        <v>17</v>
      </c>
      <c r="B19" s="30"/>
      <c r="C19" s="30"/>
      <c r="D19" s="34">
        <v>0</v>
      </c>
      <c r="E19" s="30"/>
    </row>
    <row r="20" spans="1:5" ht="18.75" x14ac:dyDescent="0.25">
      <c r="A20" s="33">
        <v>18</v>
      </c>
      <c r="B20" s="30"/>
      <c r="C20" s="30"/>
      <c r="D20" s="34">
        <v>0</v>
      </c>
      <c r="E20" s="30"/>
    </row>
    <row r="21" spans="1:5" ht="18.75" x14ac:dyDescent="0.25">
      <c r="A21" s="33">
        <v>19</v>
      </c>
      <c r="B21" s="30"/>
      <c r="C21" s="30"/>
      <c r="D21" s="34">
        <v>0</v>
      </c>
      <c r="E21" s="30"/>
    </row>
    <row r="22" spans="1:5" ht="18.75" x14ac:dyDescent="0.25">
      <c r="A22" s="33">
        <v>20</v>
      </c>
      <c r="B22" s="30"/>
      <c r="C22" s="30"/>
      <c r="D22" s="34">
        <v>0</v>
      </c>
      <c r="E22" s="30"/>
    </row>
    <row r="23" spans="1:5" ht="18.75" x14ac:dyDescent="0.25">
      <c r="A23" s="347" t="s">
        <v>109</v>
      </c>
      <c r="B23" s="348"/>
      <c r="C23" s="42"/>
      <c r="D23" s="42">
        <f>D22+D21+D20+D19+D18+D17+D16+D15+D14+D13+D12+D11+D10+D9+D8+D7+D6+D5+D4+D3</f>
        <v>2021</v>
      </c>
      <c r="E23" s="42"/>
    </row>
  </sheetData>
  <mergeCells count="2">
    <mergeCell ref="A1:E1"/>
    <mergeCell ref="A23:B23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7"/>
  <sheetViews>
    <sheetView view="pageBreakPreview" zoomScale="60" zoomScaleNormal="70" workbookViewId="0">
      <selection activeCell="L8" sqref="L8"/>
    </sheetView>
  </sheetViews>
  <sheetFormatPr defaultRowHeight="15" x14ac:dyDescent="0.25"/>
  <cols>
    <col min="2" max="2" width="81.7109375" customWidth="1"/>
    <col min="3" max="3" width="38.42578125" customWidth="1"/>
    <col min="4" max="4" width="10.42578125" customWidth="1"/>
    <col min="5" max="5" width="25.140625" customWidth="1"/>
    <col min="6" max="6" width="22.7109375" customWidth="1"/>
    <col min="7" max="7" width="18.28515625" customWidth="1"/>
    <col min="8" max="8" width="23.140625" customWidth="1"/>
  </cols>
  <sheetData>
    <row r="1" spans="1:9" ht="26.25" customHeight="1" thickBot="1" x14ac:dyDescent="0.35">
      <c r="A1" s="362" t="s">
        <v>369</v>
      </c>
      <c r="B1" s="363"/>
      <c r="C1" s="363"/>
      <c r="D1" s="363"/>
      <c r="E1" s="363"/>
      <c r="F1" s="363"/>
      <c r="G1" s="363"/>
      <c r="H1" s="363"/>
    </row>
    <row r="2" spans="1:9" ht="19.5" x14ac:dyDescent="0.25">
      <c r="A2" s="364" t="s">
        <v>56</v>
      </c>
      <c r="B2" s="367" t="s">
        <v>195</v>
      </c>
      <c r="C2" s="369" t="s">
        <v>370</v>
      </c>
      <c r="D2" s="371" t="s">
        <v>371</v>
      </c>
      <c r="E2" s="372"/>
      <c r="F2" s="372"/>
      <c r="G2" s="372"/>
      <c r="H2" s="372"/>
    </row>
    <row r="3" spans="1:9" ht="75" x14ac:dyDescent="0.25">
      <c r="A3" s="365"/>
      <c r="B3" s="368"/>
      <c r="C3" s="370"/>
      <c r="D3" s="246"/>
      <c r="E3" s="247" t="s">
        <v>372</v>
      </c>
      <c r="F3" s="248" t="s">
        <v>373</v>
      </c>
      <c r="G3" s="247" t="s">
        <v>374</v>
      </c>
      <c r="H3" s="247" t="s">
        <v>375</v>
      </c>
    </row>
    <row r="4" spans="1:9" ht="18.75" x14ac:dyDescent="0.25">
      <c r="A4" s="365"/>
      <c r="B4" s="368"/>
      <c r="C4" s="370"/>
      <c r="D4" s="246" t="s">
        <v>376</v>
      </c>
      <c r="E4" s="249">
        <v>203</v>
      </c>
      <c r="F4" s="249">
        <v>626</v>
      </c>
      <c r="G4" s="249">
        <v>19</v>
      </c>
      <c r="H4" s="249">
        <v>807</v>
      </c>
    </row>
    <row r="5" spans="1:9" ht="18.75" x14ac:dyDescent="0.25">
      <c r="A5" s="365"/>
      <c r="B5" s="368"/>
      <c r="C5" s="370"/>
      <c r="D5" s="246" t="s">
        <v>377</v>
      </c>
      <c r="E5" s="249">
        <v>512</v>
      </c>
      <c r="F5" s="249">
        <v>709</v>
      </c>
      <c r="G5" s="249">
        <v>48</v>
      </c>
      <c r="H5" s="249">
        <v>1803</v>
      </c>
    </row>
    <row r="6" spans="1:9" ht="18.75" x14ac:dyDescent="0.25">
      <c r="A6" s="366"/>
      <c r="B6" s="368"/>
      <c r="C6" s="370"/>
      <c r="D6" s="246" t="s">
        <v>378</v>
      </c>
      <c r="E6" s="250">
        <v>715</v>
      </c>
      <c r="F6" s="250">
        <v>1335</v>
      </c>
      <c r="G6" s="250">
        <v>67</v>
      </c>
      <c r="H6" s="250">
        <v>2674</v>
      </c>
    </row>
    <row r="7" spans="1:9" ht="18.75" x14ac:dyDescent="0.25">
      <c r="A7" s="251"/>
      <c r="B7" s="252" t="s">
        <v>379</v>
      </c>
      <c r="C7" s="253">
        <f>C8+C15+C23+C31+C37+C46+C53+C63+C73+C80+C87+C96+C102+C113</f>
        <v>6733</v>
      </c>
      <c r="D7" s="373" t="s">
        <v>380</v>
      </c>
      <c r="E7" s="374"/>
      <c r="F7" s="374"/>
      <c r="G7" s="374"/>
      <c r="H7" s="374"/>
    </row>
    <row r="8" spans="1:9" ht="33.75" customHeight="1" x14ac:dyDescent="0.3">
      <c r="A8" s="254" t="s">
        <v>68</v>
      </c>
      <c r="B8" s="255" t="s">
        <v>381</v>
      </c>
      <c r="C8" s="256">
        <f t="shared" ref="C8:H8" si="0">C9+C10+C11+C12+C13+C14</f>
        <v>179</v>
      </c>
      <c r="D8" s="357"/>
      <c r="E8" s="254">
        <f t="shared" si="0"/>
        <v>39</v>
      </c>
      <c r="F8" s="254">
        <f t="shared" si="0"/>
        <v>88</v>
      </c>
      <c r="G8" s="254">
        <f t="shared" si="0"/>
        <v>0</v>
      </c>
      <c r="H8" s="254">
        <f t="shared" si="0"/>
        <v>52</v>
      </c>
      <c r="I8" s="11"/>
    </row>
    <row r="9" spans="1:9" ht="18.75" x14ac:dyDescent="0.3">
      <c r="A9" s="360"/>
      <c r="B9" s="257" t="s">
        <v>382</v>
      </c>
      <c r="C9" s="258">
        <f>SUM(E9,F9,H9)</f>
        <v>155</v>
      </c>
      <c r="D9" s="358"/>
      <c r="E9" s="259">
        <v>33</v>
      </c>
      <c r="F9" s="260">
        <v>74</v>
      </c>
      <c r="G9" s="260"/>
      <c r="H9" s="260">
        <v>48</v>
      </c>
      <c r="I9" s="261"/>
    </row>
    <row r="10" spans="1:9" ht="18.75" x14ac:dyDescent="0.3">
      <c r="A10" s="360"/>
      <c r="B10" s="257" t="s">
        <v>383</v>
      </c>
      <c r="C10" s="258">
        <f t="shared" ref="C10:C14" si="1">SUM(E10,F10,H10)</f>
        <v>5</v>
      </c>
      <c r="D10" s="358"/>
      <c r="E10" s="259">
        <v>1</v>
      </c>
      <c r="F10" s="260">
        <v>3</v>
      </c>
      <c r="G10" s="260"/>
      <c r="H10" s="260">
        <v>1</v>
      </c>
      <c r="I10" s="261"/>
    </row>
    <row r="11" spans="1:9" ht="18.75" x14ac:dyDescent="0.3">
      <c r="A11" s="360"/>
      <c r="B11" s="257" t="s">
        <v>384</v>
      </c>
      <c r="C11" s="258">
        <f t="shared" si="1"/>
        <v>0</v>
      </c>
      <c r="D11" s="358"/>
      <c r="E11" s="259"/>
      <c r="F11" s="260"/>
      <c r="G11" s="260"/>
      <c r="H11" s="260"/>
      <c r="I11" s="261"/>
    </row>
    <row r="12" spans="1:9" ht="18.75" x14ac:dyDescent="0.3">
      <c r="A12" s="361"/>
      <c r="B12" s="257" t="s">
        <v>385</v>
      </c>
      <c r="C12" s="258">
        <f t="shared" si="1"/>
        <v>0</v>
      </c>
      <c r="D12" s="358"/>
      <c r="E12" s="259"/>
      <c r="F12" s="260"/>
      <c r="G12" s="260"/>
      <c r="H12" s="260"/>
      <c r="I12" s="261"/>
    </row>
    <row r="13" spans="1:9" ht="18.75" x14ac:dyDescent="0.3">
      <c r="A13" s="361"/>
      <c r="B13" s="257" t="s">
        <v>386</v>
      </c>
      <c r="C13" s="258">
        <f t="shared" si="1"/>
        <v>19</v>
      </c>
      <c r="D13" s="358"/>
      <c r="E13" s="259">
        <v>5</v>
      </c>
      <c r="F13" s="260">
        <v>11</v>
      </c>
      <c r="G13" s="260"/>
      <c r="H13" s="260">
        <v>3</v>
      </c>
      <c r="I13" s="261"/>
    </row>
    <row r="14" spans="1:9" ht="18.75" x14ac:dyDescent="0.3">
      <c r="A14" s="361"/>
      <c r="B14" s="257" t="s">
        <v>387</v>
      </c>
      <c r="C14" s="258">
        <f t="shared" si="1"/>
        <v>0</v>
      </c>
      <c r="D14" s="358"/>
      <c r="E14" s="259"/>
      <c r="F14" s="260"/>
      <c r="G14" s="260"/>
      <c r="H14" s="260"/>
      <c r="I14" s="261"/>
    </row>
    <row r="15" spans="1:9" ht="18.75" x14ac:dyDescent="0.3">
      <c r="A15" s="262" t="s">
        <v>70</v>
      </c>
      <c r="B15" s="263" t="s">
        <v>388</v>
      </c>
      <c r="C15" s="264">
        <f>C16+C17+C18+C19+C21+C22</f>
        <v>222</v>
      </c>
      <c r="D15" s="358"/>
      <c r="E15" s="254">
        <f>E16+E17+E18+E19+E20+E21+E22</f>
        <v>94</v>
      </c>
      <c r="F15" s="254">
        <f>F16+F17+F18+F19+F20+F21+F22</f>
        <v>59</v>
      </c>
      <c r="G15" s="254">
        <f>G16+G17+G18+G19+G20+G21+G22</f>
        <v>53</v>
      </c>
      <c r="H15" s="254">
        <f>H16+H17+H18+H19+H20+H21+H22</f>
        <v>17</v>
      </c>
    </row>
    <row r="16" spans="1:9" ht="18.75" x14ac:dyDescent="0.3">
      <c r="A16" s="352"/>
      <c r="B16" s="265" t="s">
        <v>389</v>
      </c>
      <c r="C16" s="266">
        <f>SUM(E16,F16,G16,H16)</f>
        <v>212</v>
      </c>
      <c r="D16" s="358"/>
      <c r="E16" s="260">
        <v>87</v>
      </c>
      <c r="F16" s="260">
        <v>58</v>
      </c>
      <c r="G16" s="260">
        <v>50</v>
      </c>
      <c r="H16" s="260">
        <v>17</v>
      </c>
    </row>
    <row r="17" spans="1:9" ht="18.75" x14ac:dyDescent="0.3">
      <c r="A17" s="353"/>
      <c r="B17" s="267" t="s">
        <v>390</v>
      </c>
      <c r="C17" s="266">
        <f t="shared" ref="C17:C22" si="2">SUM(E17,F17,G17,H17)</f>
        <v>2</v>
      </c>
      <c r="D17" s="358"/>
      <c r="E17" s="260"/>
      <c r="F17" s="260"/>
      <c r="G17" s="260">
        <v>2</v>
      </c>
      <c r="H17" s="260"/>
    </row>
    <row r="18" spans="1:9" ht="18.75" x14ac:dyDescent="0.3">
      <c r="A18" s="353"/>
      <c r="B18" s="267" t="s">
        <v>391</v>
      </c>
      <c r="C18" s="266">
        <f t="shared" si="2"/>
        <v>0</v>
      </c>
      <c r="D18" s="358"/>
      <c r="E18" s="260"/>
      <c r="F18" s="260"/>
      <c r="G18" s="260"/>
      <c r="H18" s="260"/>
    </row>
    <row r="19" spans="1:9" ht="18.75" x14ac:dyDescent="0.3">
      <c r="A19" s="353"/>
      <c r="B19" s="267" t="s">
        <v>392</v>
      </c>
      <c r="C19" s="266">
        <f t="shared" si="2"/>
        <v>7</v>
      </c>
      <c r="D19" s="358"/>
      <c r="E19" s="260">
        <v>6</v>
      </c>
      <c r="F19" s="260">
        <v>1</v>
      </c>
      <c r="G19" s="260"/>
      <c r="H19" s="260"/>
    </row>
    <row r="20" spans="1:9" ht="18.75" x14ac:dyDescent="0.3">
      <c r="A20" s="353"/>
      <c r="B20" s="267" t="s">
        <v>393</v>
      </c>
      <c r="C20" s="266">
        <f t="shared" si="2"/>
        <v>1</v>
      </c>
      <c r="D20" s="358"/>
      <c r="E20" s="260">
        <v>1</v>
      </c>
      <c r="F20" s="260"/>
      <c r="G20" s="260"/>
      <c r="H20" s="260"/>
    </row>
    <row r="21" spans="1:9" ht="21.75" customHeight="1" x14ac:dyDescent="0.3">
      <c r="A21" s="353"/>
      <c r="B21" s="267" t="s">
        <v>394</v>
      </c>
      <c r="C21" s="266">
        <f t="shared" si="2"/>
        <v>1</v>
      </c>
      <c r="D21" s="358"/>
      <c r="E21" s="260"/>
      <c r="F21" s="260"/>
      <c r="G21" s="260">
        <v>1</v>
      </c>
      <c r="H21" s="260"/>
    </row>
    <row r="22" spans="1:9" ht="18.75" x14ac:dyDescent="0.3">
      <c r="A22" s="353"/>
      <c r="B22" s="268" t="s">
        <v>387</v>
      </c>
      <c r="C22" s="266">
        <f t="shared" si="2"/>
        <v>0</v>
      </c>
      <c r="D22" s="358"/>
      <c r="E22" s="260"/>
      <c r="F22" s="260"/>
      <c r="G22" s="260"/>
      <c r="H22" s="260"/>
      <c r="I22" s="11"/>
    </row>
    <row r="23" spans="1:9" ht="18.75" x14ac:dyDescent="0.3">
      <c r="A23" s="262" t="s">
        <v>72</v>
      </c>
      <c r="B23" s="269" t="s">
        <v>395</v>
      </c>
      <c r="C23" s="256">
        <f>C24+C25+C26+C27+C28+C29+C30</f>
        <v>78</v>
      </c>
      <c r="D23" s="358"/>
      <c r="E23" s="254">
        <f>E24+E25+E26+E27+E28+E29+E30</f>
        <v>38</v>
      </c>
      <c r="F23" s="254">
        <f>F24+F25+F26+F27+F28+F29+F30</f>
        <v>20</v>
      </c>
      <c r="G23" s="254">
        <f>G24+G25+G26+G27+G28+G29+G30</f>
        <v>3</v>
      </c>
      <c r="H23" s="254">
        <f>H24+H25+H26+H27+H28+H29+H30</f>
        <v>17</v>
      </c>
    </row>
    <row r="24" spans="1:9" ht="18.75" x14ac:dyDescent="0.3">
      <c r="A24" s="349"/>
      <c r="B24" s="270" t="s">
        <v>396</v>
      </c>
      <c r="C24" s="271">
        <f>SUM(E24,F24,G24,H24)</f>
        <v>41</v>
      </c>
      <c r="D24" s="358"/>
      <c r="E24" s="260">
        <v>20</v>
      </c>
      <c r="F24" s="260">
        <v>10</v>
      </c>
      <c r="G24" s="260">
        <v>1</v>
      </c>
      <c r="H24" s="260">
        <v>10</v>
      </c>
    </row>
    <row r="25" spans="1:9" ht="18.75" x14ac:dyDescent="0.3">
      <c r="A25" s="350"/>
      <c r="B25" s="270" t="s">
        <v>397</v>
      </c>
      <c r="C25" s="271">
        <f t="shared" ref="C25:C30" si="3">SUM(E25,F25,G25,H25)</f>
        <v>2</v>
      </c>
      <c r="D25" s="358"/>
      <c r="E25" s="260"/>
      <c r="F25" s="260"/>
      <c r="G25" s="260">
        <v>2</v>
      </c>
      <c r="H25" s="260"/>
    </row>
    <row r="26" spans="1:9" ht="18.75" x14ac:dyDescent="0.3">
      <c r="A26" s="350"/>
      <c r="B26" s="270" t="s">
        <v>398</v>
      </c>
      <c r="C26" s="271">
        <f t="shared" si="3"/>
        <v>18</v>
      </c>
      <c r="D26" s="358"/>
      <c r="E26" s="260">
        <v>15</v>
      </c>
      <c r="F26" s="260">
        <v>2</v>
      </c>
      <c r="G26" s="260"/>
      <c r="H26" s="260">
        <v>1</v>
      </c>
    </row>
    <row r="27" spans="1:9" ht="37.5" x14ac:dyDescent="0.3">
      <c r="A27" s="350"/>
      <c r="B27" s="272" t="s">
        <v>399</v>
      </c>
      <c r="C27" s="271">
        <f t="shared" si="3"/>
        <v>0</v>
      </c>
      <c r="D27" s="358"/>
      <c r="E27" s="260"/>
      <c r="F27" s="260"/>
      <c r="G27" s="260"/>
      <c r="H27" s="260"/>
    </row>
    <row r="28" spans="1:9" ht="40.5" customHeight="1" x14ac:dyDescent="0.3">
      <c r="A28" s="350"/>
      <c r="B28" s="272" t="s">
        <v>400</v>
      </c>
      <c r="C28" s="271">
        <f t="shared" si="3"/>
        <v>0</v>
      </c>
      <c r="D28" s="358"/>
      <c r="E28" s="260"/>
      <c r="F28" s="260"/>
      <c r="G28" s="260"/>
      <c r="H28" s="260"/>
    </row>
    <row r="29" spans="1:9" ht="18.75" x14ac:dyDescent="0.3">
      <c r="A29" s="350"/>
      <c r="B29" s="272" t="s">
        <v>401</v>
      </c>
      <c r="C29" s="271">
        <f t="shared" si="3"/>
        <v>0</v>
      </c>
      <c r="D29" s="358"/>
      <c r="E29" s="260"/>
      <c r="F29" s="260"/>
      <c r="G29" s="260"/>
      <c r="H29" s="260"/>
    </row>
    <row r="30" spans="1:9" ht="18.75" x14ac:dyDescent="0.3">
      <c r="A30" s="351"/>
      <c r="B30" s="272" t="s">
        <v>387</v>
      </c>
      <c r="C30" s="271">
        <f t="shared" si="3"/>
        <v>17</v>
      </c>
      <c r="D30" s="358"/>
      <c r="E30" s="260">
        <v>3</v>
      </c>
      <c r="F30" s="260">
        <v>8</v>
      </c>
      <c r="G30" s="260"/>
      <c r="H30" s="260">
        <v>6</v>
      </c>
    </row>
    <row r="31" spans="1:9" ht="18.75" x14ac:dyDescent="0.3">
      <c r="A31" s="262" t="s">
        <v>74</v>
      </c>
      <c r="B31" s="269" t="s">
        <v>402</v>
      </c>
      <c r="C31" s="256">
        <f>C32+C33+C34+C35+C36</f>
        <v>218</v>
      </c>
      <c r="D31" s="358"/>
      <c r="E31" s="254">
        <f>E32+E33+E34+E35+E36</f>
        <v>82</v>
      </c>
      <c r="F31" s="254">
        <f>F32+F33+F34+F35+F36</f>
        <v>17</v>
      </c>
      <c r="G31" s="254">
        <f>G32+G33+G34+G35+G36</f>
        <v>0</v>
      </c>
      <c r="H31" s="254">
        <f>H32+H33+H34+H35+H36</f>
        <v>119</v>
      </c>
    </row>
    <row r="32" spans="1:9" ht="18.75" x14ac:dyDescent="0.3">
      <c r="A32" s="352"/>
      <c r="B32" s="270" t="s">
        <v>403</v>
      </c>
      <c r="C32" s="271">
        <f>SUM(E32,F32,G32,H32)</f>
        <v>63</v>
      </c>
      <c r="D32" s="358"/>
      <c r="E32" s="260">
        <v>58</v>
      </c>
      <c r="F32" s="260">
        <v>3</v>
      </c>
      <c r="G32" s="260"/>
      <c r="H32" s="260">
        <v>2</v>
      </c>
    </row>
    <row r="33" spans="1:8" ht="18.75" x14ac:dyDescent="0.3">
      <c r="A33" s="353"/>
      <c r="B33" s="270" t="s">
        <v>404</v>
      </c>
      <c r="C33" s="271">
        <f t="shared" ref="C33:C36" si="4">SUM(E33,F33,G33,H33)</f>
        <v>155</v>
      </c>
      <c r="D33" s="358"/>
      <c r="E33" s="260">
        <v>24</v>
      </c>
      <c r="F33" s="260">
        <v>14</v>
      </c>
      <c r="G33" s="260"/>
      <c r="H33" s="260">
        <v>117</v>
      </c>
    </row>
    <row r="34" spans="1:8" ht="18.75" x14ac:dyDescent="0.3">
      <c r="A34" s="353"/>
      <c r="B34" s="270" t="s">
        <v>405</v>
      </c>
      <c r="C34" s="271">
        <f t="shared" si="4"/>
        <v>0</v>
      </c>
      <c r="D34" s="358"/>
      <c r="E34" s="260"/>
      <c r="F34" s="260"/>
      <c r="G34" s="260"/>
      <c r="H34" s="260"/>
    </row>
    <row r="35" spans="1:8" ht="18.75" x14ac:dyDescent="0.3">
      <c r="A35" s="353"/>
      <c r="B35" s="270" t="s">
        <v>406</v>
      </c>
      <c r="C35" s="271">
        <f t="shared" si="4"/>
        <v>0</v>
      </c>
      <c r="D35" s="358"/>
      <c r="E35" s="260"/>
      <c r="F35" s="260"/>
      <c r="G35" s="260"/>
      <c r="H35" s="260"/>
    </row>
    <row r="36" spans="1:8" ht="18.75" x14ac:dyDescent="0.3">
      <c r="A36" s="273"/>
      <c r="B36" s="270" t="s">
        <v>387</v>
      </c>
      <c r="C36" s="271">
        <f t="shared" si="4"/>
        <v>0</v>
      </c>
      <c r="D36" s="358"/>
      <c r="E36" s="260"/>
      <c r="F36" s="260"/>
      <c r="G36" s="260"/>
      <c r="H36" s="260"/>
    </row>
    <row r="37" spans="1:8" ht="18.75" x14ac:dyDescent="0.3">
      <c r="A37" s="262" t="s">
        <v>76</v>
      </c>
      <c r="B37" s="269" t="s">
        <v>407</v>
      </c>
      <c r="C37" s="256">
        <f>C38+C39+C40+C41+C42+C43+C44+C45</f>
        <v>167</v>
      </c>
      <c r="D37" s="358"/>
      <c r="E37" s="254">
        <f>E38+E39+E40+E41+E42+E43+E44+E45</f>
        <v>25</v>
      </c>
      <c r="F37" s="254">
        <f>F38+F39+F40+F41+F42+F43+F44+F45</f>
        <v>107</v>
      </c>
      <c r="G37" s="254">
        <f>G38+G39+G40+G41+G42+G43+G44+G45</f>
        <v>0</v>
      </c>
      <c r="H37" s="254">
        <f>H38+H39+H40+H41+H42+H43+H44+H45</f>
        <v>35</v>
      </c>
    </row>
    <row r="38" spans="1:8" ht="18.75" x14ac:dyDescent="0.3">
      <c r="A38" s="349"/>
      <c r="B38" s="270" t="s">
        <v>408</v>
      </c>
      <c r="C38" s="271">
        <f>SUM(E38,F38,G38,H38)</f>
        <v>17</v>
      </c>
      <c r="D38" s="358"/>
      <c r="E38" s="260">
        <v>2</v>
      </c>
      <c r="F38" s="260">
        <v>10</v>
      </c>
      <c r="G38" s="260"/>
      <c r="H38" s="260">
        <v>5</v>
      </c>
    </row>
    <row r="39" spans="1:8" ht="18.75" x14ac:dyDescent="0.3">
      <c r="A39" s="350"/>
      <c r="B39" s="270" t="s">
        <v>409</v>
      </c>
      <c r="C39" s="271">
        <f t="shared" ref="C39:C45" si="5">SUM(E39,F39,G39,H39)</f>
        <v>23</v>
      </c>
      <c r="D39" s="358"/>
      <c r="E39" s="260">
        <v>7</v>
      </c>
      <c r="F39" s="260">
        <v>13</v>
      </c>
      <c r="G39" s="260"/>
      <c r="H39" s="260">
        <v>3</v>
      </c>
    </row>
    <row r="40" spans="1:8" ht="18.75" x14ac:dyDescent="0.3">
      <c r="A40" s="350"/>
      <c r="B40" s="270" t="s">
        <v>410</v>
      </c>
      <c r="C40" s="271">
        <f t="shared" si="5"/>
        <v>0</v>
      </c>
      <c r="D40" s="358"/>
      <c r="E40" s="260"/>
      <c r="F40" s="260"/>
      <c r="G40" s="260"/>
      <c r="H40" s="260"/>
    </row>
    <row r="41" spans="1:8" ht="18.75" x14ac:dyDescent="0.3">
      <c r="A41" s="350"/>
      <c r="B41" s="270" t="s">
        <v>411</v>
      </c>
      <c r="C41" s="271">
        <f t="shared" si="5"/>
        <v>0</v>
      </c>
      <c r="D41" s="358"/>
      <c r="E41" s="260"/>
      <c r="F41" s="260"/>
      <c r="G41" s="260"/>
      <c r="H41" s="260"/>
    </row>
    <row r="42" spans="1:8" ht="18.75" x14ac:dyDescent="0.3">
      <c r="A42" s="350"/>
      <c r="B42" s="270" t="s">
        <v>412</v>
      </c>
      <c r="C42" s="271">
        <f t="shared" si="5"/>
        <v>0</v>
      </c>
      <c r="D42" s="358"/>
      <c r="E42" s="260"/>
      <c r="F42" s="260"/>
      <c r="G42" s="260"/>
      <c r="H42" s="260"/>
    </row>
    <row r="43" spans="1:8" ht="18.75" x14ac:dyDescent="0.3">
      <c r="A43" s="350"/>
      <c r="B43" s="270" t="s">
        <v>413</v>
      </c>
      <c r="C43" s="271">
        <f t="shared" si="5"/>
        <v>22</v>
      </c>
      <c r="D43" s="358"/>
      <c r="E43" s="260">
        <v>4</v>
      </c>
      <c r="F43" s="260">
        <v>11</v>
      </c>
      <c r="G43" s="260"/>
      <c r="H43" s="260">
        <v>7</v>
      </c>
    </row>
    <row r="44" spans="1:8" ht="18.75" x14ac:dyDescent="0.3">
      <c r="A44" s="350"/>
      <c r="B44" s="270" t="s">
        <v>414</v>
      </c>
      <c r="C44" s="271">
        <f t="shared" si="5"/>
        <v>96</v>
      </c>
      <c r="D44" s="358"/>
      <c r="E44" s="260">
        <v>5</v>
      </c>
      <c r="F44" s="260">
        <v>71</v>
      </c>
      <c r="G44" s="260"/>
      <c r="H44" s="260">
        <v>20</v>
      </c>
    </row>
    <row r="45" spans="1:8" ht="18.75" x14ac:dyDescent="0.3">
      <c r="A45" s="351"/>
      <c r="B45" s="270" t="s">
        <v>387</v>
      </c>
      <c r="C45" s="271">
        <f t="shared" si="5"/>
        <v>9</v>
      </c>
      <c r="D45" s="358"/>
      <c r="E45" s="260">
        <v>7</v>
      </c>
      <c r="F45" s="260">
        <v>2</v>
      </c>
      <c r="G45" s="260"/>
      <c r="H45" s="260"/>
    </row>
    <row r="46" spans="1:8" ht="18.75" x14ac:dyDescent="0.3">
      <c r="A46" s="262" t="s">
        <v>78</v>
      </c>
      <c r="B46" s="269" t="s">
        <v>415</v>
      </c>
      <c r="C46" s="256">
        <f>C47+C48+C49+C50+C51+C52</f>
        <v>7</v>
      </c>
      <c r="D46" s="358"/>
      <c r="E46" s="254">
        <f>E47+E48+E49+E50+E51+E52</f>
        <v>2</v>
      </c>
      <c r="F46" s="254">
        <f>F47+F48+F49+F50+F51+F52</f>
        <v>3</v>
      </c>
      <c r="G46" s="254">
        <f>G47+G48+G49+G50+G51+G52</f>
        <v>0</v>
      </c>
      <c r="H46" s="254">
        <f>H47+H48+H49+H50+H51+H52</f>
        <v>2</v>
      </c>
    </row>
    <row r="47" spans="1:8" ht="18.75" x14ac:dyDescent="0.3">
      <c r="A47" s="349"/>
      <c r="B47" s="270" t="s">
        <v>416</v>
      </c>
      <c r="C47" s="271">
        <f>SUM(E47,F47,G47,H47)</f>
        <v>3</v>
      </c>
      <c r="D47" s="358"/>
      <c r="E47" s="260">
        <v>1</v>
      </c>
      <c r="F47" s="260">
        <v>2</v>
      </c>
      <c r="G47" s="260"/>
      <c r="H47" s="260"/>
    </row>
    <row r="48" spans="1:8" ht="18.75" x14ac:dyDescent="0.3">
      <c r="A48" s="350"/>
      <c r="B48" s="270" t="s">
        <v>417</v>
      </c>
      <c r="C48" s="271">
        <f t="shared" ref="C48:C52" si="6">SUM(E48,F48,G48,H48)</f>
        <v>0</v>
      </c>
      <c r="D48" s="358"/>
      <c r="E48" s="260"/>
      <c r="F48" s="260"/>
      <c r="G48" s="260"/>
      <c r="H48" s="260"/>
    </row>
    <row r="49" spans="1:8" ht="18.75" x14ac:dyDescent="0.3">
      <c r="A49" s="350"/>
      <c r="B49" s="270" t="s">
        <v>418</v>
      </c>
      <c r="C49" s="271">
        <f t="shared" si="6"/>
        <v>0</v>
      </c>
      <c r="D49" s="358"/>
      <c r="E49" s="260"/>
      <c r="F49" s="260"/>
      <c r="G49" s="260"/>
      <c r="H49" s="260"/>
    </row>
    <row r="50" spans="1:8" ht="18.75" x14ac:dyDescent="0.3">
      <c r="A50" s="350"/>
      <c r="B50" s="270" t="s">
        <v>419</v>
      </c>
      <c r="C50" s="271">
        <f t="shared" si="6"/>
        <v>4</v>
      </c>
      <c r="D50" s="358"/>
      <c r="E50" s="260">
        <v>1</v>
      </c>
      <c r="F50" s="260">
        <v>1</v>
      </c>
      <c r="G50" s="260"/>
      <c r="H50" s="260">
        <v>2</v>
      </c>
    </row>
    <row r="51" spans="1:8" ht="18.75" x14ac:dyDescent="0.3">
      <c r="A51" s="350"/>
      <c r="B51" s="274" t="s">
        <v>420</v>
      </c>
      <c r="C51" s="271">
        <f t="shared" si="6"/>
        <v>0</v>
      </c>
      <c r="D51" s="358"/>
      <c r="E51" s="260"/>
      <c r="F51" s="260"/>
      <c r="G51" s="260"/>
      <c r="H51" s="260"/>
    </row>
    <row r="52" spans="1:8" ht="18.75" x14ac:dyDescent="0.3">
      <c r="A52" s="351"/>
      <c r="B52" s="270" t="s">
        <v>387</v>
      </c>
      <c r="C52" s="271">
        <f t="shared" si="6"/>
        <v>0</v>
      </c>
      <c r="D52" s="358"/>
      <c r="E52" s="260"/>
      <c r="F52" s="260"/>
      <c r="G52" s="260"/>
      <c r="H52" s="260"/>
    </row>
    <row r="53" spans="1:8" ht="18.75" x14ac:dyDescent="0.3">
      <c r="A53" s="262" t="s">
        <v>80</v>
      </c>
      <c r="B53" s="269" t="s">
        <v>421</v>
      </c>
      <c r="C53" s="256">
        <f>C54+C55+C56+C57+C58+C59+C60+C61+C62</f>
        <v>119</v>
      </c>
      <c r="D53" s="358"/>
      <c r="E53" s="254">
        <f>E54+E55+E56+E57+E58+E59+E60+E61+E62</f>
        <v>23</v>
      </c>
      <c r="F53" s="254">
        <f>F54+F55+F56+F57+F58+F59+F60+F61+F62</f>
        <v>34</v>
      </c>
      <c r="G53" s="254">
        <f>G54+G55+G56+G57+G58+G59+G60+G61+G62</f>
        <v>0</v>
      </c>
      <c r="H53" s="254">
        <f>H54+H55+H56+H57+H58+H59+H60+H61+H62</f>
        <v>62</v>
      </c>
    </row>
    <row r="54" spans="1:8" ht="18.75" x14ac:dyDescent="0.3">
      <c r="A54" s="349"/>
      <c r="B54" s="270" t="s">
        <v>422</v>
      </c>
      <c r="C54" s="271">
        <v>0</v>
      </c>
      <c r="D54" s="358"/>
      <c r="E54" s="260"/>
      <c r="F54" s="260"/>
      <c r="G54" s="260"/>
      <c r="H54" s="260"/>
    </row>
    <row r="55" spans="1:8" ht="18.75" x14ac:dyDescent="0.3">
      <c r="A55" s="350"/>
      <c r="B55" s="270" t="s">
        <v>423</v>
      </c>
      <c r="C55" s="271">
        <f>SUM(E55,F55,G55,H55)</f>
        <v>32</v>
      </c>
      <c r="D55" s="358"/>
      <c r="E55" s="260">
        <v>17</v>
      </c>
      <c r="F55" s="260">
        <v>10</v>
      </c>
      <c r="G55" s="260"/>
      <c r="H55" s="260">
        <v>5</v>
      </c>
    </row>
    <row r="56" spans="1:8" ht="18.75" x14ac:dyDescent="0.3">
      <c r="A56" s="350"/>
      <c r="B56" s="270" t="s">
        <v>424</v>
      </c>
      <c r="C56" s="271">
        <f t="shared" ref="C56:C62" si="7">SUM(E56,F56,G56,H56)</f>
        <v>0</v>
      </c>
      <c r="D56" s="358"/>
      <c r="E56" s="260"/>
      <c r="F56" s="260"/>
      <c r="G56" s="260"/>
      <c r="H56" s="260"/>
    </row>
    <row r="57" spans="1:8" ht="18.75" x14ac:dyDescent="0.3">
      <c r="A57" s="350"/>
      <c r="B57" s="270" t="s">
        <v>425</v>
      </c>
      <c r="C57" s="271">
        <f t="shared" si="7"/>
        <v>13</v>
      </c>
      <c r="D57" s="358"/>
      <c r="E57" s="260">
        <v>4</v>
      </c>
      <c r="F57" s="260">
        <v>4</v>
      </c>
      <c r="G57" s="260"/>
      <c r="H57" s="260">
        <v>5</v>
      </c>
    </row>
    <row r="58" spans="1:8" ht="18.75" x14ac:dyDescent="0.3">
      <c r="A58" s="350"/>
      <c r="B58" s="270" t="s">
        <v>426</v>
      </c>
      <c r="C58" s="271">
        <f t="shared" si="7"/>
        <v>0</v>
      </c>
      <c r="D58" s="358"/>
      <c r="E58" s="260"/>
      <c r="F58" s="260"/>
      <c r="G58" s="260"/>
      <c r="H58" s="260"/>
    </row>
    <row r="59" spans="1:8" ht="18.75" x14ac:dyDescent="0.3">
      <c r="A59" s="350"/>
      <c r="B59" s="270" t="s">
        <v>427</v>
      </c>
      <c r="C59" s="271">
        <f t="shared" si="7"/>
        <v>36</v>
      </c>
      <c r="D59" s="358"/>
      <c r="E59" s="260"/>
      <c r="F59" s="260">
        <v>8</v>
      </c>
      <c r="G59" s="260"/>
      <c r="H59" s="260">
        <v>28</v>
      </c>
    </row>
    <row r="60" spans="1:8" ht="18.75" x14ac:dyDescent="0.3">
      <c r="A60" s="350"/>
      <c r="B60" s="270" t="s">
        <v>428</v>
      </c>
      <c r="C60" s="271">
        <f t="shared" si="7"/>
        <v>38</v>
      </c>
      <c r="D60" s="358"/>
      <c r="E60" s="260">
        <v>2</v>
      </c>
      <c r="F60" s="260">
        <v>12</v>
      </c>
      <c r="G60" s="260"/>
      <c r="H60" s="260">
        <v>24</v>
      </c>
    </row>
    <row r="61" spans="1:8" ht="18.75" x14ac:dyDescent="0.3">
      <c r="A61" s="350"/>
      <c r="B61" s="270" t="s">
        <v>429</v>
      </c>
      <c r="C61" s="271">
        <f t="shared" si="7"/>
        <v>0</v>
      </c>
      <c r="D61" s="358"/>
      <c r="E61" s="260"/>
      <c r="F61" s="260"/>
      <c r="G61" s="260"/>
      <c r="H61" s="260"/>
    </row>
    <row r="62" spans="1:8" ht="18.75" x14ac:dyDescent="0.3">
      <c r="A62" s="351"/>
      <c r="B62" s="270" t="s">
        <v>387</v>
      </c>
      <c r="C62" s="271">
        <f t="shared" si="7"/>
        <v>0</v>
      </c>
      <c r="D62" s="358"/>
      <c r="E62" s="260"/>
      <c r="F62" s="260"/>
      <c r="G62" s="260"/>
      <c r="H62" s="260"/>
    </row>
    <row r="63" spans="1:8" ht="18.75" x14ac:dyDescent="0.3">
      <c r="A63" s="262" t="s">
        <v>430</v>
      </c>
      <c r="B63" s="269" t="s">
        <v>431</v>
      </c>
      <c r="C63" s="256">
        <f>C64+C65+C66+C67+C68+C69+C70+C71+C72</f>
        <v>929</v>
      </c>
      <c r="D63" s="358"/>
      <c r="E63" s="254">
        <f>E64+E65+E66+E67+E68+E69+E70+E71+E72</f>
        <v>65</v>
      </c>
      <c r="F63" s="254">
        <f>F64+F65+F66+F67+F68+F69+F70+F71+F72</f>
        <v>312</v>
      </c>
      <c r="G63" s="254">
        <f>G64+G65+G66+G67+G68+G69+G70+G71+G72</f>
        <v>0</v>
      </c>
      <c r="H63" s="254">
        <f>H64+H65+H66+H67+H68+H69+H70+H71+H72</f>
        <v>552</v>
      </c>
    </row>
    <row r="64" spans="1:8" ht="18.75" x14ac:dyDescent="0.3">
      <c r="A64" s="349"/>
      <c r="B64" s="270" t="s">
        <v>432</v>
      </c>
      <c r="C64" s="271">
        <f>SUM(E64,F64,G64,H64)</f>
        <v>44</v>
      </c>
      <c r="D64" s="358"/>
      <c r="E64" s="260">
        <v>2</v>
      </c>
      <c r="F64" s="260">
        <v>16</v>
      </c>
      <c r="G64" s="260"/>
      <c r="H64" s="260">
        <v>26</v>
      </c>
    </row>
    <row r="65" spans="1:8" ht="18.75" x14ac:dyDescent="0.3">
      <c r="A65" s="350"/>
      <c r="B65" s="270" t="s">
        <v>433</v>
      </c>
      <c r="C65" s="271">
        <f t="shared" ref="C65:C72" si="8">SUM(E65,F65,G65,H65)</f>
        <v>129</v>
      </c>
      <c r="D65" s="358"/>
      <c r="E65" s="260">
        <v>1</v>
      </c>
      <c r="F65" s="260">
        <v>37</v>
      </c>
      <c r="G65" s="260"/>
      <c r="H65" s="260">
        <v>91</v>
      </c>
    </row>
    <row r="66" spans="1:8" ht="18.75" x14ac:dyDescent="0.3">
      <c r="A66" s="350"/>
      <c r="B66" s="270" t="s">
        <v>434</v>
      </c>
      <c r="C66" s="271">
        <f t="shared" si="8"/>
        <v>55</v>
      </c>
      <c r="D66" s="358"/>
      <c r="E66" s="260"/>
      <c r="F66" s="260">
        <v>4</v>
      </c>
      <c r="G66" s="260"/>
      <c r="H66" s="260">
        <v>51</v>
      </c>
    </row>
    <row r="67" spans="1:8" ht="18.75" x14ac:dyDescent="0.3">
      <c r="A67" s="350"/>
      <c r="B67" s="270" t="s">
        <v>435</v>
      </c>
      <c r="C67" s="271">
        <f t="shared" si="8"/>
        <v>0</v>
      </c>
      <c r="D67" s="358"/>
      <c r="E67" s="260"/>
      <c r="F67" s="260"/>
      <c r="G67" s="260"/>
      <c r="H67" s="260"/>
    </row>
    <row r="68" spans="1:8" ht="18.75" x14ac:dyDescent="0.3">
      <c r="A68" s="350"/>
      <c r="B68" s="270" t="s">
        <v>436</v>
      </c>
      <c r="C68" s="271">
        <f t="shared" si="8"/>
        <v>38</v>
      </c>
      <c r="D68" s="358"/>
      <c r="E68" s="260">
        <v>6</v>
      </c>
      <c r="F68" s="260">
        <v>8</v>
      </c>
      <c r="G68" s="260"/>
      <c r="H68" s="260">
        <v>24</v>
      </c>
    </row>
    <row r="69" spans="1:8" ht="18.75" x14ac:dyDescent="0.3">
      <c r="A69" s="350"/>
      <c r="B69" s="270" t="s">
        <v>437</v>
      </c>
      <c r="C69" s="271">
        <f t="shared" si="8"/>
        <v>0</v>
      </c>
      <c r="D69" s="358"/>
      <c r="E69" s="260"/>
      <c r="F69" s="260"/>
      <c r="G69" s="260"/>
      <c r="H69" s="260"/>
    </row>
    <row r="70" spans="1:8" ht="18.75" x14ac:dyDescent="0.3">
      <c r="A70" s="350"/>
      <c r="B70" s="270" t="s">
        <v>438</v>
      </c>
      <c r="C70" s="271">
        <f t="shared" si="8"/>
        <v>0</v>
      </c>
      <c r="D70" s="358"/>
      <c r="E70" s="260"/>
      <c r="F70" s="260"/>
      <c r="G70" s="260"/>
      <c r="H70" s="260"/>
    </row>
    <row r="71" spans="1:8" ht="18.75" x14ac:dyDescent="0.3">
      <c r="A71" s="350"/>
      <c r="B71" s="270" t="s">
        <v>439</v>
      </c>
      <c r="C71" s="271">
        <f t="shared" si="8"/>
        <v>1</v>
      </c>
      <c r="D71" s="358"/>
      <c r="E71" s="260"/>
      <c r="F71" s="260"/>
      <c r="G71" s="260"/>
      <c r="H71" s="260">
        <v>1</v>
      </c>
    </row>
    <row r="72" spans="1:8" ht="18.75" x14ac:dyDescent="0.3">
      <c r="A72" s="351"/>
      <c r="B72" s="270" t="s">
        <v>387</v>
      </c>
      <c r="C72" s="271">
        <f t="shared" si="8"/>
        <v>662</v>
      </c>
      <c r="D72" s="358"/>
      <c r="E72" s="260">
        <v>56</v>
      </c>
      <c r="F72" s="260">
        <v>247</v>
      </c>
      <c r="G72" s="260"/>
      <c r="H72" s="260">
        <v>359</v>
      </c>
    </row>
    <row r="73" spans="1:8" ht="18.75" x14ac:dyDescent="0.3">
      <c r="A73" s="262" t="s">
        <v>440</v>
      </c>
      <c r="B73" s="269" t="s">
        <v>441</v>
      </c>
      <c r="C73" s="256">
        <f>C74+C75+C76+C77+C78+C79</f>
        <v>44</v>
      </c>
      <c r="D73" s="358"/>
      <c r="E73" s="254">
        <f>E74+E75+E76+E77+E78+E79</f>
        <v>1</v>
      </c>
      <c r="F73" s="254">
        <f>F74+F75+F76+F77+F78+F79</f>
        <v>13</v>
      </c>
      <c r="G73" s="254">
        <f>G74+G75+G76+G77+G78+G79</f>
        <v>11</v>
      </c>
      <c r="H73" s="254">
        <f>H74+H75+H76+H77+H78+H79</f>
        <v>19</v>
      </c>
    </row>
    <row r="74" spans="1:8" ht="18.75" x14ac:dyDescent="0.3">
      <c r="A74" s="349"/>
      <c r="B74" s="270" t="s">
        <v>442</v>
      </c>
      <c r="C74" s="271">
        <f>SUM(E74,F74,G74,H74)</f>
        <v>37</v>
      </c>
      <c r="D74" s="358"/>
      <c r="E74" s="260">
        <v>1</v>
      </c>
      <c r="F74" s="260">
        <v>12</v>
      </c>
      <c r="G74" s="260">
        <v>10</v>
      </c>
      <c r="H74" s="260">
        <v>14</v>
      </c>
    </row>
    <row r="75" spans="1:8" ht="18.75" x14ac:dyDescent="0.3">
      <c r="A75" s="350"/>
      <c r="B75" s="270" t="s">
        <v>443</v>
      </c>
      <c r="C75" s="271">
        <f t="shared" ref="C75:C79" si="9">SUM(E75,F75,G75,H75)</f>
        <v>2</v>
      </c>
      <c r="D75" s="358"/>
      <c r="E75" s="260"/>
      <c r="F75" s="260">
        <v>1</v>
      </c>
      <c r="G75" s="260">
        <v>1</v>
      </c>
      <c r="H75" s="260"/>
    </row>
    <row r="76" spans="1:8" ht="18.75" x14ac:dyDescent="0.3">
      <c r="A76" s="350"/>
      <c r="B76" s="270" t="s">
        <v>444</v>
      </c>
      <c r="C76" s="271">
        <f t="shared" si="9"/>
        <v>0</v>
      </c>
      <c r="D76" s="358"/>
      <c r="E76" s="260"/>
      <c r="F76" s="260"/>
      <c r="G76" s="260"/>
      <c r="H76" s="260"/>
    </row>
    <row r="77" spans="1:8" ht="18.75" x14ac:dyDescent="0.3">
      <c r="A77" s="350"/>
      <c r="B77" s="270" t="s">
        <v>445</v>
      </c>
      <c r="C77" s="271">
        <f t="shared" si="9"/>
        <v>0</v>
      </c>
      <c r="D77" s="358"/>
      <c r="E77" s="260"/>
      <c r="F77" s="260"/>
      <c r="G77" s="260"/>
      <c r="H77" s="260"/>
    </row>
    <row r="78" spans="1:8" ht="18.75" x14ac:dyDescent="0.3">
      <c r="A78" s="350"/>
      <c r="B78" s="274" t="s">
        <v>446</v>
      </c>
      <c r="C78" s="271">
        <f t="shared" si="9"/>
        <v>5</v>
      </c>
      <c r="D78" s="358"/>
      <c r="E78" s="260"/>
      <c r="F78" s="260"/>
      <c r="G78" s="260"/>
      <c r="H78" s="260">
        <v>5</v>
      </c>
    </row>
    <row r="79" spans="1:8" ht="18.75" x14ac:dyDescent="0.3">
      <c r="A79" s="351"/>
      <c r="B79" s="270" t="s">
        <v>387</v>
      </c>
      <c r="C79" s="271">
        <f t="shared" si="9"/>
        <v>0</v>
      </c>
      <c r="D79" s="358"/>
      <c r="E79" s="260"/>
      <c r="F79" s="260"/>
      <c r="G79" s="260"/>
      <c r="H79" s="260"/>
    </row>
    <row r="80" spans="1:8" ht="18.75" x14ac:dyDescent="0.3">
      <c r="A80" s="262" t="s">
        <v>447</v>
      </c>
      <c r="B80" s="269" t="s">
        <v>448</v>
      </c>
      <c r="C80" s="256">
        <f>C81+C82+C83+C84+C85+C86</f>
        <v>143</v>
      </c>
      <c r="D80" s="358"/>
      <c r="E80" s="254">
        <f>E81+E82+E83+E85+E84+E86</f>
        <v>16</v>
      </c>
      <c r="F80" s="254">
        <f>F81+F82+F83+F84+F85+F86</f>
        <v>23</v>
      </c>
      <c r="G80" s="254">
        <f>G81+G82+G83+G84+G85+G86</f>
        <v>0</v>
      </c>
      <c r="H80" s="254">
        <f>H81+H82+H83+H84+H85+H86</f>
        <v>104</v>
      </c>
    </row>
    <row r="81" spans="1:8" ht="18.75" x14ac:dyDescent="0.3">
      <c r="A81" s="349"/>
      <c r="B81" s="270" t="s">
        <v>449</v>
      </c>
      <c r="C81" s="271">
        <v>0</v>
      </c>
      <c r="D81" s="358"/>
      <c r="E81" s="260"/>
      <c r="F81" s="260"/>
      <c r="G81" s="260"/>
      <c r="H81" s="260"/>
    </row>
    <row r="82" spans="1:8" ht="37.5" x14ac:dyDescent="0.3">
      <c r="A82" s="350"/>
      <c r="B82" s="272" t="s">
        <v>450</v>
      </c>
      <c r="C82" s="271">
        <f>SUM(E82,F82,G82,H82)</f>
        <v>4</v>
      </c>
      <c r="D82" s="358"/>
      <c r="E82" s="260">
        <v>1</v>
      </c>
      <c r="F82" s="260"/>
      <c r="G82" s="260"/>
      <c r="H82" s="260">
        <v>3</v>
      </c>
    </row>
    <row r="83" spans="1:8" ht="18.75" x14ac:dyDescent="0.3">
      <c r="A83" s="350"/>
      <c r="B83" s="274" t="s">
        <v>451</v>
      </c>
      <c r="C83" s="271">
        <f t="shared" ref="C83:C86" si="10">SUM(E83,F83,G83,H83)</f>
        <v>0</v>
      </c>
      <c r="D83" s="358"/>
      <c r="E83" s="260"/>
      <c r="F83" s="260"/>
      <c r="G83" s="260"/>
      <c r="H83" s="260"/>
    </row>
    <row r="84" spans="1:8" ht="18.75" x14ac:dyDescent="0.3">
      <c r="A84" s="350"/>
      <c r="B84" s="270" t="s">
        <v>452</v>
      </c>
      <c r="C84" s="271">
        <f t="shared" si="10"/>
        <v>92</v>
      </c>
      <c r="D84" s="358"/>
      <c r="E84" s="260">
        <v>8</v>
      </c>
      <c r="F84" s="260">
        <v>6</v>
      </c>
      <c r="G84" s="260"/>
      <c r="H84" s="260">
        <v>78</v>
      </c>
    </row>
    <row r="85" spans="1:8" ht="18.75" x14ac:dyDescent="0.3">
      <c r="A85" s="350"/>
      <c r="B85" s="270" t="s">
        <v>453</v>
      </c>
      <c r="C85" s="271">
        <f t="shared" si="10"/>
        <v>0</v>
      </c>
      <c r="D85" s="358"/>
      <c r="E85" s="260"/>
      <c r="F85" s="260"/>
      <c r="G85" s="260"/>
      <c r="H85" s="260"/>
    </row>
    <row r="86" spans="1:8" ht="18.75" x14ac:dyDescent="0.3">
      <c r="A86" s="350"/>
      <c r="B86" s="270" t="s">
        <v>387</v>
      </c>
      <c r="C86" s="271">
        <f t="shared" si="10"/>
        <v>47</v>
      </c>
      <c r="D86" s="358"/>
      <c r="E86" s="260">
        <v>7</v>
      </c>
      <c r="F86" s="260">
        <v>17</v>
      </c>
      <c r="G86" s="260"/>
      <c r="H86" s="260">
        <v>23</v>
      </c>
    </row>
    <row r="87" spans="1:8" ht="18.75" x14ac:dyDescent="0.3">
      <c r="A87" s="262" t="s">
        <v>454</v>
      </c>
      <c r="B87" s="269" t="s">
        <v>455</v>
      </c>
      <c r="C87" s="256">
        <f>C88+C89+C90+C91+C92+C93+C94+C95</f>
        <v>436</v>
      </c>
      <c r="D87" s="358"/>
      <c r="E87" s="254">
        <f>E88+E89+E90+E91+E92+E93+E94+E95</f>
        <v>62</v>
      </c>
      <c r="F87" s="254">
        <f>F88+F89+F90+F91+F92+F93+F94+F95</f>
        <v>188</v>
      </c>
      <c r="G87" s="254">
        <f>G88+G89+G90+G91+G92+G93+G94+G95</f>
        <v>0</v>
      </c>
      <c r="H87" s="254">
        <f>H88+H89+H90+H91+H92+H93+H94+H95</f>
        <v>186</v>
      </c>
    </row>
    <row r="88" spans="1:8" ht="18.75" x14ac:dyDescent="0.3">
      <c r="A88" s="349"/>
      <c r="B88" s="270" t="s">
        <v>456</v>
      </c>
      <c r="C88" s="271">
        <f>SUM(E88,F88,H88,G88)</f>
        <v>106</v>
      </c>
      <c r="D88" s="358"/>
      <c r="E88" s="260">
        <v>17</v>
      </c>
      <c r="F88" s="260">
        <v>69</v>
      </c>
      <c r="G88" s="260"/>
      <c r="H88" s="260">
        <v>20</v>
      </c>
    </row>
    <row r="89" spans="1:8" ht="18.75" x14ac:dyDescent="0.3">
      <c r="A89" s="350"/>
      <c r="B89" s="270" t="s">
        <v>457</v>
      </c>
      <c r="C89" s="271">
        <f t="shared" ref="C89:C95" si="11">SUM(E89,F89,H89,G89)</f>
        <v>138</v>
      </c>
      <c r="D89" s="358"/>
      <c r="E89" s="260">
        <v>34</v>
      </c>
      <c r="F89" s="260">
        <v>55</v>
      </c>
      <c r="G89" s="260"/>
      <c r="H89" s="260">
        <v>49</v>
      </c>
    </row>
    <row r="90" spans="1:8" ht="18.75" x14ac:dyDescent="0.3">
      <c r="A90" s="350"/>
      <c r="B90" s="270" t="s">
        <v>458</v>
      </c>
      <c r="C90" s="271">
        <f t="shared" si="11"/>
        <v>39</v>
      </c>
      <c r="D90" s="358"/>
      <c r="E90" s="260">
        <v>2</v>
      </c>
      <c r="F90" s="260">
        <v>13</v>
      </c>
      <c r="G90" s="260"/>
      <c r="H90" s="260">
        <v>24</v>
      </c>
    </row>
    <row r="91" spans="1:8" ht="18.75" x14ac:dyDescent="0.3">
      <c r="A91" s="350"/>
      <c r="B91" s="270" t="s">
        <v>459</v>
      </c>
      <c r="C91" s="271">
        <f t="shared" si="11"/>
        <v>2</v>
      </c>
      <c r="D91" s="358"/>
      <c r="E91" s="260">
        <v>1</v>
      </c>
      <c r="F91" s="260"/>
      <c r="G91" s="260"/>
      <c r="H91" s="260">
        <v>1</v>
      </c>
    </row>
    <row r="92" spans="1:8" ht="18.75" x14ac:dyDescent="0.3">
      <c r="A92" s="350"/>
      <c r="B92" s="270" t="s">
        <v>460</v>
      </c>
      <c r="C92" s="271">
        <f t="shared" si="11"/>
        <v>29</v>
      </c>
      <c r="D92" s="358"/>
      <c r="E92" s="260">
        <v>4</v>
      </c>
      <c r="F92" s="260">
        <v>11</v>
      </c>
      <c r="G92" s="260"/>
      <c r="H92" s="260">
        <v>14</v>
      </c>
    </row>
    <row r="93" spans="1:8" ht="18.75" x14ac:dyDescent="0.3">
      <c r="A93" s="350"/>
      <c r="B93" s="270" t="s">
        <v>461</v>
      </c>
      <c r="C93" s="271">
        <f t="shared" si="11"/>
        <v>29</v>
      </c>
      <c r="D93" s="358"/>
      <c r="E93" s="260"/>
      <c r="F93" s="260">
        <v>14</v>
      </c>
      <c r="G93" s="260"/>
      <c r="H93" s="260">
        <v>15</v>
      </c>
    </row>
    <row r="94" spans="1:8" ht="18.75" x14ac:dyDescent="0.3">
      <c r="A94" s="350"/>
      <c r="B94" s="270" t="s">
        <v>462</v>
      </c>
      <c r="C94" s="271">
        <f t="shared" si="11"/>
        <v>43</v>
      </c>
      <c r="D94" s="358"/>
      <c r="E94" s="260">
        <v>1</v>
      </c>
      <c r="F94" s="260">
        <v>13</v>
      </c>
      <c r="G94" s="260"/>
      <c r="H94" s="260">
        <v>29</v>
      </c>
    </row>
    <row r="95" spans="1:8" ht="18.75" x14ac:dyDescent="0.3">
      <c r="A95" s="351"/>
      <c r="B95" s="270" t="s">
        <v>387</v>
      </c>
      <c r="C95" s="271">
        <f t="shared" si="11"/>
        <v>50</v>
      </c>
      <c r="D95" s="358"/>
      <c r="E95" s="260">
        <v>3</v>
      </c>
      <c r="F95" s="260">
        <v>13</v>
      </c>
      <c r="G95" s="260"/>
      <c r="H95" s="260">
        <v>34</v>
      </c>
    </row>
    <row r="96" spans="1:8" ht="38.25" customHeight="1" x14ac:dyDescent="0.3">
      <c r="A96" s="262" t="s">
        <v>463</v>
      </c>
      <c r="B96" s="275" t="s">
        <v>464</v>
      </c>
      <c r="C96" s="256">
        <f>C97+C98+C99+C101</f>
        <v>440</v>
      </c>
      <c r="D96" s="358"/>
      <c r="E96" s="254">
        <f>E97+E98+E99+E100+E101</f>
        <v>49</v>
      </c>
      <c r="F96" s="254">
        <f>F97+F98+F99+F100+F101</f>
        <v>122</v>
      </c>
      <c r="G96" s="254">
        <f>G97+G98+G99+G100+G101</f>
        <v>0</v>
      </c>
      <c r="H96" s="254">
        <f>H97+H98+H99+H100+H101</f>
        <v>269</v>
      </c>
    </row>
    <row r="97" spans="1:8" ht="18.75" x14ac:dyDescent="0.3">
      <c r="A97" s="352"/>
      <c r="B97" s="270" t="s">
        <v>465</v>
      </c>
      <c r="C97" s="271">
        <f>SUM(E97,F97,G97,H97)</f>
        <v>18</v>
      </c>
      <c r="D97" s="358"/>
      <c r="E97" s="260">
        <v>4</v>
      </c>
      <c r="F97" s="260">
        <v>7</v>
      </c>
      <c r="G97" s="260"/>
      <c r="H97" s="260">
        <v>7</v>
      </c>
    </row>
    <row r="98" spans="1:8" ht="18.75" x14ac:dyDescent="0.3">
      <c r="A98" s="353"/>
      <c r="B98" s="270" t="s">
        <v>466</v>
      </c>
      <c r="C98" s="271">
        <f t="shared" ref="C98:C101" si="12">SUM(E98,F98,G98,H98)</f>
        <v>0</v>
      </c>
      <c r="D98" s="358"/>
      <c r="E98" s="260"/>
      <c r="F98" s="260"/>
      <c r="G98" s="260"/>
      <c r="H98" s="260"/>
    </row>
    <row r="99" spans="1:8" ht="37.5" x14ac:dyDescent="0.3">
      <c r="A99" s="353"/>
      <c r="B99" s="272" t="s">
        <v>467</v>
      </c>
      <c r="C99" s="271">
        <f t="shared" si="12"/>
        <v>0</v>
      </c>
      <c r="D99" s="358"/>
      <c r="E99" s="260"/>
      <c r="F99" s="260"/>
      <c r="G99" s="260"/>
      <c r="H99" s="260"/>
    </row>
    <row r="100" spans="1:8" ht="18.75" x14ac:dyDescent="0.3">
      <c r="A100" s="353"/>
      <c r="B100" s="276" t="s">
        <v>468</v>
      </c>
      <c r="C100" s="271">
        <f t="shared" si="12"/>
        <v>0</v>
      </c>
      <c r="D100" s="358"/>
      <c r="E100" s="260"/>
      <c r="F100" s="260"/>
      <c r="G100" s="260"/>
      <c r="H100" s="260"/>
    </row>
    <row r="101" spans="1:8" ht="18.75" x14ac:dyDescent="0.3">
      <c r="A101" s="353"/>
      <c r="B101" s="270" t="s">
        <v>469</v>
      </c>
      <c r="C101" s="271">
        <f t="shared" si="12"/>
        <v>422</v>
      </c>
      <c r="D101" s="358"/>
      <c r="E101" s="260">
        <v>45</v>
      </c>
      <c r="F101" s="260">
        <v>115</v>
      </c>
      <c r="G101" s="260"/>
      <c r="H101" s="260">
        <v>262</v>
      </c>
    </row>
    <row r="102" spans="1:8" ht="18.75" x14ac:dyDescent="0.3">
      <c r="A102" s="262" t="s">
        <v>470</v>
      </c>
      <c r="B102" s="269" t="s">
        <v>471</v>
      </c>
      <c r="C102" s="256">
        <f>C103+C104+C105+C106+C107+C108+C109+C110+C111+C112</f>
        <v>1807</v>
      </c>
      <c r="D102" s="358"/>
      <c r="E102" s="254">
        <f>E103+E104+E105+E106+E107+E108+E109+E110+E111+E112</f>
        <v>219</v>
      </c>
      <c r="F102" s="254">
        <f>F103+F104+F105+F106+F107+F108+F109+F110+F111+F112</f>
        <v>349</v>
      </c>
      <c r="G102" s="254">
        <f>G103+G104+G105+G106+G107+G108+G109+G110+G111+G112</f>
        <v>0</v>
      </c>
      <c r="H102" s="254">
        <f>H103+H104+H105+H106+H107+H108+H109+H110+H111+H112</f>
        <v>1239</v>
      </c>
    </row>
    <row r="103" spans="1:8" ht="21" customHeight="1" x14ac:dyDescent="0.3">
      <c r="A103" s="354"/>
      <c r="B103" s="272" t="s">
        <v>472</v>
      </c>
      <c r="C103" s="271">
        <v>0</v>
      </c>
      <c r="D103" s="358"/>
      <c r="E103" s="260"/>
      <c r="F103" s="260"/>
      <c r="G103" s="260"/>
      <c r="H103" s="260"/>
    </row>
    <row r="104" spans="1:8" ht="18.75" x14ac:dyDescent="0.3">
      <c r="A104" s="355"/>
      <c r="B104" s="270" t="s">
        <v>473</v>
      </c>
      <c r="C104" s="271">
        <f>SUM(E104,F104,G104,H104)</f>
        <v>5</v>
      </c>
      <c r="D104" s="358"/>
      <c r="E104" s="260"/>
      <c r="F104" s="260">
        <v>1</v>
      </c>
      <c r="G104" s="260"/>
      <c r="H104" s="260">
        <v>4</v>
      </c>
    </row>
    <row r="105" spans="1:8" ht="18.75" x14ac:dyDescent="0.3">
      <c r="A105" s="355"/>
      <c r="B105" s="270" t="s">
        <v>474</v>
      </c>
      <c r="C105" s="271">
        <f t="shared" ref="C105:C112" si="13">SUM(E105,F105,G105,H105)</f>
        <v>185</v>
      </c>
      <c r="D105" s="358"/>
      <c r="E105" s="260">
        <v>5</v>
      </c>
      <c r="F105" s="260">
        <v>10</v>
      </c>
      <c r="G105" s="260"/>
      <c r="H105" s="260">
        <v>170</v>
      </c>
    </row>
    <row r="106" spans="1:8" ht="18.75" x14ac:dyDescent="0.3">
      <c r="A106" s="355"/>
      <c r="B106" s="272" t="s">
        <v>475</v>
      </c>
      <c r="C106" s="271">
        <f t="shared" si="13"/>
        <v>29</v>
      </c>
      <c r="D106" s="358"/>
      <c r="E106" s="260">
        <v>3</v>
      </c>
      <c r="F106" s="260">
        <v>17</v>
      </c>
      <c r="G106" s="260"/>
      <c r="H106" s="287">
        <v>9</v>
      </c>
    </row>
    <row r="107" spans="1:8" ht="18.75" x14ac:dyDescent="0.3">
      <c r="A107" s="355"/>
      <c r="B107" s="270" t="s">
        <v>476</v>
      </c>
      <c r="C107" s="271">
        <f t="shared" si="13"/>
        <v>569</v>
      </c>
      <c r="D107" s="358"/>
      <c r="E107" s="260">
        <v>132</v>
      </c>
      <c r="F107" s="260">
        <v>146</v>
      </c>
      <c r="G107" s="260"/>
      <c r="H107" s="260">
        <v>291</v>
      </c>
    </row>
    <row r="108" spans="1:8" ht="18.75" x14ac:dyDescent="0.3">
      <c r="A108" s="355"/>
      <c r="B108" s="270" t="s">
        <v>477</v>
      </c>
      <c r="C108" s="271">
        <f t="shared" si="13"/>
        <v>83</v>
      </c>
      <c r="D108" s="358"/>
      <c r="E108" s="260">
        <v>11</v>
      </c>
      <c r="F108" s="260">
        <v>15</v>
      </c>
      <c r="G108" s="260"/>
      <c r="H108" s="260">
        <v>57</v>
      </c>
    </row>
    <row r="109" spans="1:8" ht="18.75" x14ac:dyDescent="0.3">
      <c r="A109" s="355"/>
      <c r="B109" s="277" t="s">
        <v>478</v>
      </c>
      <c r="C109" s="271">
        <f t="shared" si="13"/>
        <v>297</v>
      </c>
      <c r="D109" s="358"/>
      <c r="E109" s="260">
        <v>2</v>
      </c>
      <c r="F109" s="260">
        <v>5</v>
      </c>
      <c r="G109" s="260"/>
      <c r="H109" s="260">
        <v>290</v>
      </c>
    </row>
    <row r="110" spans="1:8" ht="18.75" x14ac:dyDescent="0.3">
      <c r="A110" s="355"/>
      <c r="B110" s="277" t="s">
        <v>479</v>
      </c>
      <c r="C110" s="271">
        <f t="shared" si="13"/>
        <v>11</v>
      </c>
      <c r="D110" s="358"/>
      <c r="E110" s="260"/>
      <c r="F110" s="260">
        <v>7</v>
      </c>
      <c r="G110" s="260"/>
      <c r="H110" s="260">
        <v>4</v>
      </c>
    </row>
    <row r="111" spans="1:8" ht="18.75" x14ac:dyDescent="0.3">
      <c r="A111" s="355"/>
      <c r="B111" s="278" t="s">
        <v>480</v>
      </c>
      <c r="C111" s="271">
        <f t="shared" si="13"/>
        <v>0</v>
      </c>
      <c r="D111" s="358"/>
      <c r="E111" s="260"/>
      <c r="F111" s="260"/>
      <c r="G111" s="260"/>
      <c r="H111" s="260"/>
    </row>
    <row r="112" spans="1:8" ht="18.75" x14ac:dyDescent="0.3">
      <c r="A112" s="356"/>
      <c r="B112" s="277" t="s">
        <v>387</v>
      </c>
      <c r="C112" s="271">
        <f t="shared" si="13"/>
        <v>628</v>
      </c>
      <c r="D112" s="358"/>
      <c r="E112" s="260">
        <v>66</v>
      </c>
      <c r="F112" s="260">
        <v>148</v>
      </c>
      <c r="G112" s="260"/>
      <c r="H112" s="260">
        <v>414</v>
      </c>
    </row>
    <row r="113" spans="1:9" ht="37.5" x14ac:dyDescent="0.3">
      <c r="A113" s="279" t="s">
        <v>481</v>
      </c>
      <c r="B113" s="280" t="s">
        <v>482</v>
      </c>
      <c r="C113" s="281">
        <f>C114+C115+C116</f>
        <v>1944</v>
      </c>
      <c r="D113" s="358"/>
      <c r="E113" s="254">
        <f>E114+E115+E116</f>
        <v>0</v>
      </c>
      <c r="F113" s="254">
        <f>F114+F115+F116</f>
        <v>0</v>
      </c>
      <c r="G113" s="254">
        <f>G114+G115+G116</f>
        <v>0</v>
      </c>
      <c r="H113" s="254">
        <f>H114+H115+H116</f>
        <v>0</v>
      </c>
      <c r="I113" s="261"/>
    </row>
    <row r="114" spans="1:9" ht="18.75" x14ac:dyDescent="0.3">
      <c r="A114" s="282"/>
      <c r="B114" s="283" t="s">
        <v>483</v>
      </c>
      <c r="C114" s="258">
        <v>222</v>
      </c>
      <c r="D114" s="358"/>
      <c r="E114" s="259"/>
      <c r="F114" s="260"/>
      <c r="G114" s="260"/>
      <c r="H114" s="260"/>
      <c r="I114" s="261"/>
    </row>
    <row r="115" spans="1:9" ht="18.75" x14ac:dyDescent="0.3">
      <c r="A115" s="282"/>
      <c r="B115" s="283" t="s">
        <v>484</v>
      </c>
      <c r="C115" s="258">
        <v>244</v>
      </c>
      <c r="D115" s="358"/>
      <c r="E115" s="259"/>
      <c r="F115" s="260"/>
      <c r="G115" s="260"/>
      <c r="H115" s="260"/>
      <c r="I115" s="261"/>
    </row>
    <row r="116" spans="1:9" ht="18.75" x14ac:dyDescent="0.3">
      <c r="A116" s="282"/>
      <c r="B116" s="283" t="s">
        <v>485</v>
      </c>
      <c r="C116" s="258">
        <v>1478</v>
      </c>
      <c r="D116" s="358"/>
      <c r="E116" s="259"/>
      <c r="F116" s="260"/>
      <c r="G116" s="260"/>
      <c r="H116" s="260"/>
      <c r="I116" s="261"/>
    </row>
    <row r="117" spans="1:9" ht="18.75" x14ac:dyDescent="0.3">
      <c r="A117" s="3"/>
      <c r="B117" s="284" t="s">
        <v>252</v>
      </c>
      <c r="C117" s="285"/>
      <c r="D117" s="359"/>
      <c r="E117" s="286">
        <f>E113+E102+E96+E87+E80+E73+E63+E53+E46+E37+E31+E23+E15+E8</f>
        <v>715</v>
      </c>
      <c r="F117" s="286">
        <f>F113+F102+F96+F87+F80+F73+F63+F53++F46+F37+F31+F23+F15+F8</f>
        <v>1335</v>
      </c>
      <c r="G117" s="286">
        <f>G113+G102+G96+G87+G80+G73+G63+G53+G46+G37+G31+G23+G15+G8</f>
        <v>67</v>
      </c>
      <c r="H117" s="286">
        <f>H113+H102+H96+H87+H80+H73+H63+H53+H46+H37+H31+H23+H15+H8</f>
        <v>2673</v>
      </c>
    </row>
  </sheetData>
  <mergeCells count="20">
    <mergeCell ref="D7:H7"/>
    <mergeCell ref="A1:H1"/>
    <mergeCell ref="A2:A6"/>
    <mergeCell ref="B2:B6"/>
    <mergeCell ref="C2:C6"/>
    <mergeCell ref="D2:H2"/>
    <mergeCell ref="A81:A86"/>
    <mergeCell ref="A88:A95"/>
    <mergeCell ref="A97:A101"/>
    <mergeCell ref="A103:A112"/>
    <mergeCell ref="D8:D117"/>
    <mergeCell ref="A9:A14"/>
    <mergeCell ref="A16:A22"/>
    <mergeCell ref="A24:A30"/>
    <mergeCell ref="A32:A35"/>
    <mergeCell ref="A38:A45"/>
    <mergeCell ref="A47:A52"/>
    <mergeCell ref="A54:A62"/>
    <mergeCell ref="A64:A72"/>
    <mergeCell ref="A74:A79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view="pageBreakPreview" zoomScale="90" zoomScaleNormal="100" zoomScaleSheetLayoutView="90" workbookViewId="0">
      <selection activeCell="B10" sqref="B10"/>
    </sheetView>
  </sheetViews>
  <sheetFormatPr defaultRowHeight="15" x14ac:dyDescent="0.25"/>
  <cols>
    <col min="1" max="2" width="20.42578125" customWidth="1"/>
    <col min="3" max="3" width="18.7109375" customWidth="1"/>
    <col min="4" max="5" width="18.42578125" customWidth="1"/>
    <col min="6" max="6" width="18.140625" customWidth="1"/>
    <col min="7" max="7" width="18.42578125" customWidth="1"/>
  </cols>
  <sheetData>
    <row r="1" spans="1:7" ht="18.75" x14ac:dyDescent="0.25">
      <c r="A1" s="301" t="s">
        <v>110</v>
      </c>
      <c r="B1" s="301"/>
      <c r="C1" s="301"/>
      <c r="D1" s="301"/>
      <c r="E1" s="301"/>
      <c r="F1" s="301"/>
      <c r="G1" s="301"/>
    </row>
    <row r="2" spans="1:7" ht="18.75" x14ac:dyDescent="0.25">
      <c r="A2" s="375" t="s">
        <v>111</v>
      </c>
      <c r="B2" s="375"/>
      <c r="C2" s="375"/>
      <c r="D2" s="375"/>
      <c r="E2" s="375"/>
      <c r="F2" s="375"/>
      <c r="G2" s="375"/>
    </row>
    <row r="3" spans="1:7" ht="82.5" customHeight="1" x14ac:dyDescent="0.25">
      <c r="A3" s="27" t="s">
        <v>56</v>
      </c>
      <c r="B3" s="27" t="s">
        <v>112</v>
      </c>
      <c r="C3" s="27" t="s">
        <v>113</v>
      </c>
      <c r="D3" s="27" t="s">
        <v>114</v>
      </c>
      <c r="E3" s="27" t="s">
        <v>115</v>
      </c>
      <c r="F3" s="27" t="s">
        <v>116</v>
      </c>
      <c r="G3" s="27" t="s">
        <v>117</v>
      </c>
    </row>
    <row r="4" spans="1:7" ht="25.5" customHeight="1" x14ac:dyDescent="0.25">
      <c r="A4" s="33">
        <v>1</v>
      </c>
      <c r="B4" s="30"/>
      <c r="C4" s="33"/>
      <c r="D4" s="30"/>
      <c r="E4" s="34"/>
      <c r="F4" s="33"/>
      <c r="G4" s="44"/>
    </row>
    <row r="5" spans="1:7" ht="18.75" x14ac:dyDescent="0.25">
      <c r="A5" s="33">
        <v>2</v>
      </c>
      <c r="B5" s="30"/>
      <c r="C5" s="33"/>
      <c r="D5" s="30"/>
      <c r="E5" s="34"/>
      <c r="F5" s="33"/>
      <c r="G5" s="33"/>
    </row>
    <row r="6" spans="1:7" ht="18.75" x14ac:dyDescent="0.25">
      <c r="A6" s="33">
        <v>3</v>
      </c>
      <c r="B6" s="30"/>
      <c r="C6" s="33"/>
      <c r="D6" s="30"/>
      <c r="E6" s="34"/>
      <c r="F6" s="33"/>
      <c r="G6" s="33"/>
    </row>
    <row r="7" spans="1:7" ht="18.75" x14ac:dyDescent="0.25">
      <c r="A7" s="33">
        <v>4</v>
      </c>
      <c r="B7" s="30"/>
      <c r="C7" s="33"/>
      <c r="D7" s="30"/>
      <c r="E7" s="34"/>
      <c r="F7" s="33"/>
      <c r="G7" s="33"/>
    </row>
    <row r="8" spans="1:7" ht="18.75" x14ac:dyDescent="0.25">
      <c r="A8" s="33">
        <v>5</v>
      </c>
      <c r="B8" s="30"/>
      <c r="C8" s="33"/>
      <c r="D8" s="30"/>
      <c r="E8" s="34"/>
      <c r="F8" s="33"/>
      <c r="G8" s="33"/>
    </row>
    <row r="9" spans="1:7" ht="18.75" x14ac:dyDescent="0.25">
      <c r="A9" s="33">
        <v>6</v>
      </c>
      <c r="B9" s="30"/>
      <c r="C9" s="33"/>
      <c r="D9" s="30"/>
      <c r="E9" s="34"/>
      <c r="F9" s="33"/>
      <c r="G9" s="33"/>
    </row>
    <row r="10" spans="1:7" ht="18.75" x14ac:dyDescent="0.25">
      <c r="A10" s="33">
        <v>7</v>
      </c>
      <c r="B10" s="30"/>
      <c r="C10" s="33"/>
      <c r="D10" s="30"/>
      <c r="E10" s="34"/>
      <c r="F10" s="33"/>
      <c r="G10" s="33"/>
    </row>
    <row r="11" spans="1:7" ht="18.75" x14ac:dyDescent="0.25">
      <c r="A11" s="33">
        <v>8</v>
      </c>
      <c r="B11" s="30"/>
      <c r="C11" s="33"/>
      <c r="D11" s="30"/>
      <c r="E11" s="34"/>
      <c r="F11" s="33"/>
      <c r="G11" s="33"/>
    </row>
    <row r="12" spans="1:7" ht="18.75" x14ac:dyDescent="0.25">
      <c r="A12" s="33">
        <v>9</v>
      </c>
      <c r="B12" s="30"/>
      <c r="C12" s="33"/>
      <c r="D12" s="30"/>
      <c r="E12" s="34"/>
      <c r="F12" s="33"/>
      <c r="G12" s="33"/>
    </row>
    <row r="13" spans="1:7" ht="18.75" x14ac:dyDescent="0.25">
      <c r="A13" s="33">
        <v>10</v>
      </c>
      <c r="B13" s="30"/>
      <c r="C13" s="33"/>
      <c r="D13" s="30"/>
      <c r="E13" s="34"/>
      <c r="F13" s="33"/>
      <c r="G13" s="33"/>
    </row>
    <row r="14" spans="1:7" ht="18.75" x14ac:dyDescent="0.25">
      <c r="A14" s="33">
        <v>11</v>
      </c>
      <c r="B14" s="30"/>
      <c r="C14" s="33"/>
      <c r="D14" s="30"/>
      <c r="E14" s="34"/>
      <c r="F14" s="33"/>
      <c r="G14" s="33"/>
    </row>
    <row r="15" spans="1:7" ht="18.75" x14ac:dyDescent="0.25">
      <c r="A15" s="33">
        <v>12</v>
      </c>
      <c r="B15" s="30"/>
      <c r="C15" s="33"/>
      <c r="D15" s="30"/>
      <c r="E15" s="34"/>
      <c r="F15" s="33"/>
      <c r="G15" s="33"/>
    </row>
    <row r="16" spans="1:7" ht="18.75" x14ac:dyDescent="0.25">
      <c r="A16" s="33">
        <v>13</v>
      </c>
      <c r="B16" s="30"/>
      <c r="C16" s="33"/>
      <c r="D16" s="30"/>
      <c r="E16" s="34"/>
      <c r="F16" s="33"/>
      <c r="G16" s="33"/>
    </row>
    <row r="17" spans="1:7" ht="18.75" x14ac:dyDescent="0.25">
      <c r="A17" s="33">
        <v>14</v>
      </c>
      <c r="B17" s="30"/>
      <c r="C17" s="33"/>
      <c r="D17" s="30"/>
      <c r="E17" s="34"/>
      <c r="F17" s="33"/>
      <c r="G17" s="33"/>
    </row>
    <row r="18" spans="1:7" ht="18.75" x14ac:dyDescent="0.25">
      <c r="A18" s="33">
        <v>15</v>
      </c>
      <c r="B18" s="30"/>
      <c r="C18" s="33"/>
      <c r="D18" s="30"/>
      <c r="E18" s="34"/>
      <c r="F18" s="33"/>
      <c r="G18" s="33"/>
    </row>
    <row r="19" spans="1:7" ht="18.75" x14ac:dyDescent="0.25">
      <c r="A19" s="33">
        <v>16</v>
      </c>
      <c r="B19" s="30"/>
      <c r="C19" s="33"/>
      <c r="D19" s="30"/>
      <c r="E19" s="34"/>
      <c r="F19" s="33"/>
      <c r="G19" s="33"/>
    </row>
    <row r="20" spans="1:7" ht="18.75" x14ac:dyDescent="0.25">
      <c r="A20" s="33">
        <v>17</v>
      </c>
      <c r="B20" s="30"/>
      <c r="C20" s="33"/>
      <c r="D20" s="30"/>
      <c r="E20" s="34"/>
      <c r="F20" s="33"/>
      <c r="G20" s="33"/>
    </row>
    <row r="21" spans="1:7" ht="18.75" x14ac:dyDescent="0.25">
      <c r="A21" s="33">
        <v>18</v>
      </c>
      <c r="B21" s="30"/>
      <c r="C21" s="33"/>
      <c r="D21" s="30"/>
      <c r="E21" s="34"/>
      <c r="F21" s="33"/>
      <c r="G21" s="33"/>
    </row>
    <row r="22" spans="1:7" ht="18.75" x14ac:dyDescent="0.25">
      <c r="A22" s="33">
        <v>19</v>
      </c>
      <c r="B22" s="30"/>
      <c r="C22" s="33"/>
      <c r="D22" s="30"/>
      <c r="E22" s="34"/>
      <c r="F22" s="33"/>
      <c r="G22" s="33"/>
    </row>
    <row r="23" spans="1:7" ht="18.75" x14ac:dyDescent="0.25">
      <c r="A23" s="33">
        <v>20</v>
      </c>
      <c r="B23" s="30"/>
      <c r="C23" s="33"/>
      <c r="D23" s="30"/>
      <c r="E23" s="34"/>
      <c r="F23" s="33"/>
      <c r="G23" s="33"/>
    </row>
    <row r="24" spans="1:7" ht="18.75" x14ac:dyDescent="0.25">
      <c r="A24" s="347" t="s">
        <v>109</v>
      </c>
      <c r="B24" s="348"/>
      <c r="C24" s="42"/>
      <c r="D24" s="42"/>
      <c r="E24" s="42">
        <f>E23+E22+E21+E20+E19+E18+E17+E16+E15+E14+E13+E12+E11+E10+E9+E8+E7+E6+E5+E4</f>
        <v>0</v>
      </c>
      <c r="F24" s="42"/>
      <c r="G24" s="42"/>
    </row>
  </sheetData>
  <sheetProtection algorithmName="SHA-512" hashValue="klABJ+3RNYiC8GDYuVBFpZ5Mu1ti2aFR071TNGBFvn6+IjfSSvwJyYB6AE4KjM4fIEs8Tw1Ot0NZCeO+SNtIbg==" saltValue="tFr8wa8EwAz1IRB6LBhmYQ==" spinCount="100000" sheet="1" objects="1" scenarios="1"/>
  <mergeCells count="3">
    <mergeCell ref="A1:G1"/>
    <mergeCell ref="A2:G2"/>
    <mergeCell ref="A24:B24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3"/>
  <sheetViews>
    <sheetView view="pageBreakPreview" topLeftCell="A6" zoomScale="70" zoomScaleNormal="100" zoomScaleSheetLayoutView="70" workbookViewId="0">
      <selection activeCell="H4" sqref="H4:L12"/>
    </sheetView>
  </sheetViews>
  <sheetFormatPr defaultRowHeight="15.75" x14ac:dyDescent="0.25"/>
  <cols>
    <col min="1" max="1" width="18.28515625" style="138" customWidth="1"/>
    <col min="2" max="2" width="31.5703125" style="138" customWidth="1"/>
    <col min="3" max="3" width="26.7109375" style="138" customWidth="1"/>
    <col min="4" max="5" width="18.140625" style="138" customWidth="1"/>
    <col min="6" max="6" width="20.140625" style="138" customWidth="1"/>
    <col min="7" max="7" width="19.140625" style="138" customWidth="1"/>
    <col min="8" max="8" width="18.28515625" style="138" customWidth="1"/>
    <col min="9" max="9" width="24.140625" style="138" customWidth="1"/>
    <col min="10" max="10" width="19.28515625" style="138" customWidth="1"/>
    <col min="11" max="11" width="19.5703125" style="138" customWidth="1"/>
    <col min="12" max="12" width="25" style="138" customWidth="1"/>
    <col min="13" max="16384" width="9.140625" style="138"/>
  </cols>
  <sheetData>
    <row r="1" spans="1:12" x14ac:dyDescent="0.25">
      <c r="A1" s="376" t="s">
        <v>118</v>
      </c>
      <c r="B1" s="376"/>
      <c r="C1" s="376"/>
      <c r="D1" s="376"/>
      <c r="E1" s="376"/>
      <c r="F1" s="376"/>
      <c r="G1" s="170"/>
      <c r="H1" s="170"/>
      <c r="I1" s="170"/>
      <c r="J1" s="170"/>
      <c r="K1" s="170"/>
      <c r="L1" s="170"/>
    </row>
    <row r="2" spans="1:12" ht="94.5" x14ac:dyDescent="0.25">
      <c r="A2" s="171" t="s">
        <v>119</v>
      </c>
      <c r="B2" s="171" t="s">
        <v>120</v>
      </c>
      <c r="C2" s="171" t="s">
        <v>273</v>
      </c>
      <c r="D2" s="171" t="s">
        <v>121</v>
      </c>
      <c r="E2" s="171" t="s">
        <v>116</v>
      </c>
      <c r="F2" s="171" t="s">
        <v>122</v>
      </c>
      <c r="G2" s="171" t="s">
        <v>119</v>
      </c>
      <c r="H2" s="171" t="s">
        <v>120</v>
      </c>
      <c r="I2" s="172" t="s">
        <v>273</v>
      </c>
      <c r="J2" s="171" t="s">
        <v>121</v>
      </c>
      <c r="K2" s="171" t="s">
        <v>116</v>
      </c>
      <c r="L2" s="171" t="s">
        <v>122</v>
      </c>
    </row>
    <row r="3" spans="1:12" x14ac:dyDescent="0.25">
      <c r="A3" s="173" t="s">
        <v>123</v>
      </c>
      <c r="B3" s="174"/>
      <c r="C3" s="174"/>
      <c r="D3" s="143">
        <f>D4+D5+D6+D7+D8+D9+D10+D11+D12+D13+D14+D15+D16+D17+D18+D19+D20+D21+D22+D23+D24+D25+D26+D27+D28+D29+D30+D31+D32+D33+D34+D35+D36+D37+D38+D39+D40+D41+D42+D43+D44+D45+D46+D47+D48+D49+D50+D51+D52+D53+D54+D55+D56+D57+D58+D59+D60+D61+D62+D63+D64+D65+D66+D67+D68+D69+D70+D71+D72+D73+D74+D75+D76+D77+D78+D79+D80+D81+D82+D83+D84+D85+D86+D87+D88+D89+D90+D91+D92+D93+D94+D95+D96+D97+D98+D99+D100+D101+D102+D103</f>
        <v>0</v>
      </c>
      <c r="E3" s="175"/>
      <c r="F3" s="174"/>
      <c r="G3" s="173" t="s">
        <v>124</v>
      </c>
      <c r="H3" s="174"/>
      <c r="I3" s="174"/>
      <c r="J3" s="143">
        <f>J4+J5+J6+J7+J8+J10+J9+J11+J12+J13+J14+J15+J16+J17+J18+J19+J20+J21+J22+J23+J24+J25++J26+J27+J28+J29+J30+J31+J32+J33+J34+J35+J36+J37+J38+J39+J40+J41+J42+J43+J44+J45+J46+J47+J48+J49+J50+J51+J52+J53+J54+J55+J56+J57+J58+J59+J60+J61+J62+J63+J64+J65+J66+J67+J68+J69+J70+J71+J72+J73+J74+J75+J76+J77+J78+J79+J80+J81+J82+J83+J84+J85+J86+J87+J88+J89+J90+J91+J92+J93+J94+J95+J96+J97+J98+J99+J100+J101+J102+J103</f>
        <v>1030</v>
      </c>
      <c r="K3" s="175"/>
      <c r="L3" s="176"/>
    </row>
    <row r="4" spans="1:12" ht="63" x14ac:dyDescent="0.25">
      <c r="A4" s="167"/>
      <c r="B4" s="47"/>
      <c r="C4" s="177"/>
      <c r="D4" s="168"/>
      <c r="E4" s="47"/>
      <c r="F4" s="156"/>
      <c r="G4" s="167" t="s">
        <v>272</v>
      </c>
      <c r="H4" s="178" t="s">
        <v>271</v>
      </c>
      <c r="I4" s="179" t="s">
        <v>270</v>
      </c>
      <c r="J4" s="218">
        <v>70</v>
      </c>
      <c r="K4" s="169" t="s">
        <v>268</v>
      </c>
      <c r="L4" s="151" t="s">
        <v>269</v>
      </c>
    </row>
    <row r="5" spans="1:12" ht="37.5" x14ac:dyDescent="0.25">
      <c r="A5" s="180"/>
      <c r="B5" s="47"/>
      <c r="C5" s="177"/>
      <c r="D5" s="168"/>
      <c r="E5" s="47"/>
      <c r="F5" s="156"/>
      <c r="G5" s="181" t="s">
        <v>274</v>
      </c>
      <c r="H5" s="156" t="s">
        <v>275</v>
      </c>
      <c r="I5" s="89" t="s">
        <v>73</v>
      </c>
      <c r="J5" s="218">
        <v>85</v>
      </c>
      <c r="K5" s="193" t="s">
        <v>276</v>
      </c>
      <c r="L5" s="194" t="s">
        <v>277</v>
      </c>
    </row>
    <row r="6" spans="1:12" ht="37.5" x14ac:dyDescent="0.25">
      <c r="A6" s="167"/>
      <c r="B6" s="48"/>
      <c r="C6" s="177"/>
      <c r="D6" s="168"/>
      <c r="E6" s="47"/>
      <c r="F6" s="156"/>
      <c r="G6" s="167" t="s">
        <v>278</v>
      </c>
      <c r="H6" s="156" t="s">
        <v>279</v>
      </c>
      <c r="I6" s="89" t="s">
        <v>73</v>
      </c>
      <c r="J6" s="218">
        <v>364</v>
      </c>
      <c r="K6" s="193" t="s">
        <v>276</v>
      </c>
      <c r="L6" s="194" t="s">
        <v>277</v>
      </c>
    </row>
    <row r="7" spans="1:12" ht="94.5" x14ac:dyDescent="0.25">
      <c r="A7" s="181"/>
      <c r="B7" s="48"/>
      <c r="C7" s="177"/>
      <c r="D7" s="183"/>
      <c r="E7" s="184"/>
      <c r="F7" s="156"/>
      <c r="G7" s="181" t="s">
        <v>310</v>
      </c>
      <c r="H7" s="212" t="s">
        <v>343</v>
      </c>
      <c r="I7" s="151" t="s">
        <v>301</v>
      </c>
      <c r="J7" s="204">
        <v>112</v>
      </c>
      <c r="K7" s="184" t="s">
        <v>348</v>
      </c>
      <c r="L7" s="151" t="s">
        <v>347</v>
      </c>
    </row>
    <row r="8" spans="1:12" ht="31.5" x14ac:dyDescent="0.25">
      <c r="A8" s="181"/>
      <c r="B8" s="48"/>
      <c r="C8" s="185"/>
      <c r="D8" s="183"/>
      <c r="E8" s="184"/>
      <c r="F8" s="156"/>
      <c r="G8" s="181" t="s">
        <v>310</v>
      </c>
      <c r="H8" s="151" t="s">
        <v>302</v>
      </c>
      <c r="I8" s="151" t="s">
        <v>303</v>
      </c>
      <c r="J8" s="204">
        <v>116</v>
      </c>
      <c r="K8" s="184" t="s">
        <v>276</v>
      </c>
      <c r="L8" s="151" t="s">
        <v>277</v>
      </c>
    </row>
    <row r="9" spans="1:12" ht="31.5" x14ac:dyDescent="0.25">
      <c r="A9" s="186"/>
      <c r="B9" s="48"/>
      <c r="C9" s="185"/>
      <c r="D9" s="187"/>
      <c r="E9" s="188"/>
      <c r="F9" s="189"/>
      <c r="G9" s="181" t="s">
        <v>310</v>
      </c>
      <c r="H9" s="151" t="s">
        <v>304</v>
      </c>
      <c r="I9" s="151" t="s">
        <v>305</v>
      </c>
      <c r="J9" s="183">
        <v>88</v>
      </c>
      <c r="K9" s="184" t="s">
        <v>306</v>
      </c>
      <c r="L9" s="151" t="s">
        <v>307</v>
      </c>
    </row>
    <row r="10" spans="1:12" ht="31.5" x14ac:dyDescent="0.25">
      <c r="A10" s="181"/>
      <c r="B10" s="48"/>
      <c r="C10" s="190"/>
      <c r="D10" s="183"/>
      <c r="E10" s="184"/>
      <c r="F10" s="156"/>
      <c r="G10" s="181" t="s">
        <v>310</v>
      </c>
      <c r="H10" s="151" t="s">
        <v>308</v>
      </c>
      <c r="I10" s="151" t="s">
        <v>309</v>
      </c>
      <c r="J10" s="183">
        <v>73</v>
      </c>
      <c r="K10" s="184" t="s">
        <v>306</v>
      </c>
      <c r="L10" s="151" t="s">
        <v>307</v>
      </c>
    </row>
    <row r="11" spans="1:12" ht="47.25" x14ac:dyDescent="0.25">
      <c r="A11" s="181"/>
      <c r="B11" s="48"/>
      <c r="C11" s="190"/>
      <c r="D11" s="183"/>
      <c r="E11" s="184"/>
      <c r="F11" s="151"/>
      <c r="G11" s="181" t="s">
        <v>349</v>
      </c>
      <c r="H11" s="151" t="s">
        <v>351</v>
      </c>
      <c r="I11" s="151" t="s">
        <v>350</v>
      </c>
      <c r="J11" s="183">
        <v>66</v>
      </c>
      <c r="K11" s="184"/>
      <c r="L11" s="151"/>
    </row>
    <row r="12" spans="1:12" ht="47.25" x14ac:dyDescent="0.25">
      <c r="A12" s="181"/>
      <c r="B12" s="48"/>
      <c r="C12" s="190"/>
      <c r="D12" s="183"/>
      <c r="E12" s="184"/>
      <c r="F12" s="156"/>
      <c r="G12" s="181" t="s">
        <v>310</v>
      </c>
      <c r="H12" s="151" t="s">
        <v>352</v>
      </c>
      <c r="I12" s="151" t="s">
        <v>353</v>
      </c>
      <c r="J12" s="183">
        <v>56</v>
      </c>
      <c r="K12" s="184"/>
      <c r="L12" s="151"/>
    </row>
    <row r="13" spans="1:12" x14ac:dyDescent="0.25">
      <c r="A13" s="181"/>
      <c r="B13" s="191"/>
      <c r="C13" s="190"/>
      <c r="D13" s="183"/>
      <c r="E13" s="184"/>
      <c r="F13" s="156"/>
      <c r="G13" s="181"/>
      <c r="H13" s="151"/>
      <c r="I13" s="151"/>
      <c r="J13" s="183"/>
      <c r="K13" s="184"/>
      <c r="L13" s="151"/>
    </row>
    <row r="14" spans="1:12" x14ac:dyDescent="0.25">
      <c r="A14" s="181"/>
      <c r="B14" s="48"/>
      <c r="C14" s="177"/>
      <c r="D14" s="183"/>
      <c r="E14" s="192"/>
      <c r="F14" s="156"/>
      <c r="G14" s="181"/>
      <c r="H14" s="151"/>
      <c r="I14" s="151"/>
      <c r="J14" s="183"/>
      <c r="K14" s="184"/>
      <c r="L14" s="151"/>
    </row>
    <row r="15" spans="1:12" x14ac:dyDescent="0.25">
      <c r="A15" s="181"/>
      <c r="B15" s="48"/>
      <c r="C15" s="177"/>
      <c r="D15" s="183"/>
      <c r="E15" s="184"/>
      <c r="F15" s="156"/>
      <c r="G15" s="181"/>
      <c r="H15" s="151"/>
      <c r="I15" s="151"/>
      <c r="J15" s="183"/>
      <c r="K15" s="184"/>
      <c r="L15" s="151"/>
    </row>
    <row r="16" spans="1:12" x14ac:dyDescent="0.25">
      <c r="A16" s="181"/>
      <c r="B16" s="151"/>
      <c r="C16" s="151"/>
      <c r="D16" s="183"/>
      <c r="E16" s="184"/>
      <c r="F16" s="151"/>
      <c r="G16" s="181"/>
      <c r="H16" s="151"/>
      <c r="I16" s="151"/>
      <c r="J16" s="183"/>
      <c r="K16" s="184"/>
      <c r="L16" s="151"/>
    </row>
    <row r="17" spans="1:12" x14ac:dyDescent="0.25">
      <c r="A17" s="181"/>
      <c r="B17" s="151"/>
      <c r="C17" s="151"/>
      <c r="D17" s="183"/>
      <c r="E17" s="184"/>
      <c r="F17" s="151"/>
      <c r="G17" s="181"/>
      <c r="H17" s="151"/>
      <c r="I17" s="151"/>
      <c r="J17" s="183"/>
      <c r="K17" s="184"/>
      <c r="L17" s="151"/>
    </row>
    <row r="18" spans="1:12" x14ac:dyDescent="0.25">
      <c r="A18" s="181"/>
      <c r="B18" s="151"/>
      <c r="C18" s="151"/>
      <c r="D18" s="183"/>
      <c r="E18" s="184"/>
      <c r="F18" s="151"/>
      <c r="G18" s="181"/>
      <c r="H18" s="151"/>
      <c r="I18" s="151"/>
      <c r="J18" s="183"/>
      <c r="K18" s="184"/>
      <c r="L18" s="151"/>
    </row>
    <row r="19" spans="1:12" x14ac:dyDescent="0.25">
      <c r="A19" s="181"/>
      <c r="B19" s="151"/>
      <c r="C19" s="151"/>
      <c r="D19" s="183"/>
      <c r="E19" s="184"/>
      <c r="F19" s="151"/>
      <c r="G19" s="181"/>
      <c r="H19" s="151"/>
      <c r="I19" s="151"/>
      <c r="J19" s="183"/>
      <c r="K19" s="184"/>
      <c r="L19" s="151"/>
    </row>
    <row r="20" spans="1:12" x14ac:dyDescent="0.25">
      <c r="A20" s="181"/>
      <c r="B20" s="151"/>
      <c r="C20" s="151"/>
      <c r="D20" s="183"/>
      <c r="E20" s="184"/>
      <c r="F20" s="151"/>
      <c r="G20" s="181"/>
      <c r="H20" s="151"/>
      <c r="I20" s="151"/>
      <c r="J20" s="183"/>
      <c r="K20" s="184"/>
      <c r="L20" s="151"/>
    </row>
    <row r="21" spans="1:12" x14ac:dyDescent="0.25">
      <c r="A21" s="181"/>
      <c r="B21" s="151"/>
      <c r="C21" s="151"/>
      <c r="D21" s="183"/>
      <c r="E21" s="184"/>
      <c r="F21" s="151"/>
      <c r="G21" s="181"/>
      <c r="H21" s="151"/>
      <c r="I21" s="151"/>
      <c r="J21" s="183"/>
      <c r="K21" s="184"/>
      <c r="L21" s="151"/>
    </row>
    <row r="22" spans="1:12" x14ac:dyDescent="0.25">
      <c r="A22" s="181"/>
      <c r="B22" s="151"/>
      <c r="C22" s="151"/>
      <c r="D22" s="183"/>
      <c r="E22" s="184"/>
      <c r="F22" s="151"/>
      <c r="G22" s="181"/>
      <c r="H22" s="151"/>
      <c r="I22" s="151"/>
      <c r="J22" s="183"/>
      <c r="K22" s="184"/>
      <c r="L22" s="182"/>
    </row>
    <row r="23" spans="1:12" x14ac:dyDescent="0.25">
      <c r="A23" s="181"/>
      <c r="B23" s="151"/>
      <c r="C23" s="151"/>
      <c r="D23" s="183"/>
      <c r="E23" s="184"/>
      <c r="F23" s="151"/>
      <c r="G23" s="181"/>
      <c r="H23" s="151"/>
      <c r="I23" s="151"/>
      <c r="J23" s="183"/>
      <c r="K23" s="184"/>
      <c r="L23" s="182"/>
    </row>
    <row r="24" spans="1:12" x14ac:dyDescent="0.25">
      <c r="A24" s="181"/>
      <c r="B24" s="151"/>
      <c r="C24" s="151"/>
      <c r="D24" s="183"/>
      <c r="E24" s="184"/>
      <c r="F24" s="151"/>
      <c r="G24" s="181"/>
      <c r="H24" s="151"/>
      <c r="I24" s="151"/>
      <c r="J24" s="183"/>
      <c r="K24" s="184"/>
      <c r="L24" s="182"/>
    </row>
    <row r="25" spans="1:12" x14ac:dyDescent="0.25">
      <c r="A25" s="181"/>
      <c r="B25" s="151"/>
      <c r="C25" s="151"/>
      <c r="D25" s="183"/>
      <c r="E25" s="184"/>
      <c r="F25" s="151"/>
      <c r="G25" s="181"/>
      <c r="H25" s="151"/>
      <c r="I25" s="151"/>
      <c r="J25" s="183"/>
      <c r="K25" s="184"/>
      <c r="L25" s="182"/>
    </row>
    <row r="26" spans="1:12" x14ac:dyDescent="0.25">
      <c r="A26" s="181"/>
      <c r="B26" s="151"/>
      <c r="C26" s="151"/>
      <c r="D26" s="183"/>
      <c r="E26" s="184"/>
      <c r="F26" s="151"/>
      <c r="G26" s="181"/>
      <c r="H26" s="151"/>
      <c r="I26" s="151"/>
      <c r="J26" s="183"/>
      <c r="K26" s="184"/>
      <c r="L26" s="182"/>
    </row>
    <row r="27" spans="1:12" x14ac:dyDescent="0.25">
      <c r="A27" s="181"/>
      <c r="B27" s="151"/>
      <c r="C27" s="151"/>
      <c r="D27" s="183"/>
      <c r="E27" s="184"/>
      <c r="F27" s="151"/>
      <c r="G27" s="181"/>
      <c r="H27" s="151"/>
      <c r="I27" s="151"/>
      <c r="J27" s="183"/>
      <c r="K27" s="184"/>
      <c r="L27" s="182"/>
    </row>
    <row r="28" spans="1:12" x14ac:dyDescent="0.25">
      <c r="A28" s="181"/>
      <c r="B28" s="151"/>
      <c r="C28" s="151"/>
      <c r="D28" s="183"/>
      <c r="E28" s="184"/>
      <c r="F28" s="151"/>
      <c r="G28" s="181"/>
      <c r="H28" s="151"/>
      <c r="I28" s="151"/>
      <c r="J28" s="183"/>
      <c r="K28" s="184"/>
      <c r="L28" s="182"/>
    </row>
    <row r="29" spans="1:12" x14ac:dyDescent="0.25">
      <c r="A29" s="181"/>
      <c r="B29" s="151"/>
      <c r="C29" s="151"/>
      <c r="D29" s="183"/>
      <c r="E29" s="184"/>
      <c r="F29" s="151"/>
      <c r="G29" s="181"/>
      <c r="H29" s="151"/>
      <c r="I29" s="151"/>
      <c r="J29" s="183"/>
      <c r="K29" s="184"/>
      <c r="L29" s="182"/>
    </row>
    <row r="30" spans="1:12" x14ac:dyDescent="0.25">
      <c r="A30" s="181"/>
      <c r="B30" s="151"/>
      <c r="C30" s="151"/>
      <c r="D30" s="183"/>
      <c r="E30" s="184"/>
      <c r="F30" s="151"/>
      <c r="G30" s="181"/>
      <c r="H30" s="151"/>
      <c r="I30" s="151"/>
      <c r="J30" s="183"/>
      <c r="K30" s="184"/>
      <c r="L30" s="182"/>
    </row>
    <row r="31" spans="1:12" x14ac:dyDescent="0.25">
      <c r="A31" s="181"/>
      <c r="B31" s="151"/>
      <c r="C31" s="151"/>
      <c r="D31" s="183"/>
      <c r="E31" s="184"/>
      <c r="F31" s="151"/>
      <c r="G31" s="181"/>
      <c r="H31" s="151"/>
      <c r="I31" s="151"/>
      <c r="J31" s="183"/>
      <c r="K31" s="184"/>
      <c r="L31" s="182"/>
    </row>
    <row r="32" spans="1:12" x14ac:dyDescent="0.25">
      <c r="A32" s="181"/>
      <c r="B32" s="151"/>
      <c r="C32" s="151"/>
      <c r="D32" s="183"/>
      <c r="E32" s="184"/>
      <c r="F32" s="151"/>
      <c r="G32" s="181"/>
      <c r="H32" s="151"/>
      <c r="I32" s="151"/>
      <c r="J32" s="183"/>
      <c r="K32" s="184"/>
      <c r="L32" s="182"/>
    </row>
    <row r="33" spans="1:12" x14ac:dyDescent="0.25">
      <c r="A33" s="181"/>
      <c r="B33" s="151"/>
      <c r="C33" s="151"/>
      <c r="D33" s="183"/>
      <c r="E33" s="184"/>
      <c r="F33" s="151"/>
      <c r="G33" s="181"/>
      <c r="H33" s="151"/>
      <c r="I33" s="151"/>
      <c r="J33" s="183"/>
      <c r="K33" s="184"/>
      <c r="L33" s="182"/>
    </row>
    <row r="34" spans="1:12" x14ac:dyDescent="0.25">
      <c r="A34" s="181"/>
      <c r="B34" s="151"/>
      <c r="C34" s="151"/>
      <c r="D34" s="183"/>
      <c r="E34" s="184"/>
      <c r="F34" s="151"/>
      <c r="G34" s="181"/>
      <c r="H34" s="151"/>
      <c r="I34" s="151"/>
      <c r="J34" s="183"/>
      <c r="K34" s="184"/>
      <c r="L34" s="182"/>
    </row>
    <row r="35" spans="1:12" x14ac:dyDescent="0.25">
      <c r="A35" s="181"/>
      <c r="B35" s="151"/>
      <c r="C35" s="151"/>
      <c r="D35" s="183"/>
      <c r="E35" s="184"/>
      <c r="F35" s="151"/>
      <c r="G35" s="181"/>
      <c r="H35" s="151"/>
      <c r="I35" s="151"/>
      <c r="J35" s="183"/>
      <c r="K35" s="184"/>
      <c r="L35" s="182"/>
    </row>
    <row r="36" spans="1:12" x14ac:dyDescent="0.25">
      <c r="A36" s="181"/>
      <c r="B36" s="151"/>
      <c r="C36" s="151"/>
      <c r="D36" s="183"/>
      <c r="E36" s="184"/>
      <c r="F36" s="151"/>
      <c r="G36" s="181"/>
      <c r="H36" s="151"/>
      <c r="I36" s="151"/>
      <c r="J36" s="183"/>
      <c r="K36" s="184"/>
      <c r="L36" s="182"/>
    </row>
    <row r="37" spans="1:12" x14ac:dyDescent="0.25">
      <c r="A37" s="181"/>
      <c r="B37" s="151"/>
      <c r="C37" s="151"/>
      <c r="D37" s="183"/>
      <c r="E37" s="184"/>
      <c r="F37" s="151"/>
      <c r="G37" s="181"/>
      <c r="H37" s="151"/>
      <c r="I37" s="151"/>
      <c r="J37" s="183"/>
      <c r="K37" s="184"/>
      <c r="L37" s="182"/>
    </row>
    <row r="38" spans="1:12" x14ac:dyDescent="0.25">
      <c r="A38" s="181"/>
      <c r="B38" s="151"/>
      <c r="C38" s="151"/>
      <c r="D38" s="183"/>
      <c r="E38" s="184"/>
      <c r="F38" s="151"/>
      <c r="G38" s="181"/>
      <c r="H38" s="151"/>
      <c r="I38" s="151"/>
      <c r="J38" s="183"/>
      <c r="K38" s="184"/>
      <c r="L38" s="182"/>
    </row>
    <row r="39" spans="1:12" x14ac:dyDescent="0.25">
      <c r="A39" s="181"/>
      <c r="B39" s="151"/>
      <c r="C39" s="151"/>
      <c r="D39" s="183"/>
      <c r="E39" s="184"/>
      <c r="F39" s="151"/>
      <c r="G39" s="181"/>
      <c r="H39" s="151"/>
      <c r="I39" s="151"/>
      <c r="J39" s="183"/>
      <c r="K39" s="184"/>
      <c r="L39" s="182"/>
    </row>
    <row r="40" spans="1:12" x14ac:dyDescent="0.25">
      <c r="A40" s="181"/>
      <c r="B40" s="151"/>
      <c r="C40" s="151"/>
      <c r="D40" s="183"/>
      <c r="E40" s="184"/>
      <c r="F40" s="151"/>
      <c r="G40" s="181"/>
      <c r="H40" s="151"/>
      <c r="I40" s="151"/>
      <c r="J40" s="183"/>
      <c r="K40" s="184"/>
      <c r="L40" s="182"/>
    </row>
    <row r="41" spans="1:12" x14ac:dyDescent="0.25">
      <c r="A41" s="181"/>
      <c r="B41" s="151"/>
      <c r="C41" s="151"/>
      <c r="D41" s="183"/>
      <c r="E41" s="184"/>
      <c r="F41" s="151"/>
      <c r="G41" s="181"/>
      <c r="H41" s="151"/>
      <c r="I41" s="151"/>
      <c r="J41" s="183"/>
      <c r="K41" s="184"/>
      <c r="L41" s="182"/>
    </row>
    <row r="42" spans="1:12" x14ac:dyDescent="0.25">
      <c r="A42" s="181"/>
      <c r="B42" s="151"/>
      <c r="C42" s="151"/>
      <c r="D42" s="183"/>
      <c r="E42" s="184"/>
      <c r="F42" s="151"/>
      <c r="G42" s="181"/>
      <c r="H42" s="151"/>
      <c r="I42" s="151"/>
      <c r="J42" s="183"/>
      <c r="K42" s="184"/>
      <c r="L42" s="182"/>
    </row>
    <row r="43" spans="1:12" x14ac:dyDescent="0.25">
      <c r="A43" s="181"/>
      <c r="B43" s="151"/>
      <c r="C43" s="151"/>
      <c r="D43" s="183"/>
      <c r="E43" s="184"/>
      <c r="F43" s="151"/>
      <c r="G43" s="181"/>
      <c r="H43" s="151"/>
      <c r="I43" s="151"/>
      <c r="J43" s="183"/>
      <c r="K43" s="184"/>
      <c r="L43" s="182"/>
    </row>
    <row r="44" spans="1:12" x14ac:dyDescent="0.25">
      <c r="A44" s="181"/>
      <c r="B44" s="151"/>
      <c r="C44" s="151"/>
      <c r="D44" s="183"/>
      <c r="E44" s="184"/>
      <c r="F44" s="151"/>
      <c r="G44" s="181"/>
      <c r="H44" s="151"/>
      <c r="I44" s="151"/>
      <c r="J44" s="183"/>
      <c r="K44" s="184"/>
      <c r="L44" s="182"/>
    </row>
    <row r="45" spans="1:12" x14ac:dyDescent="0.25">
      <c r="A45" s="181"/>
      <c r="B45" s="151"/>
      <c r="C45" s="151"/>
      <c r="D45" s="183"/>
      <c r="E45" s="184"/>
      <c r="F45" s="151"/>
      <c r="G45" s="181"/>
      <c r="H45" s="151"/>
      <c r="I45" s="151"/>
      <c r="J45" s="183"/>
      <c r="K45" s="184"/>
      <c r="L45" s="182"/>
    </row>
    <row r="46" spans="1:12" x14ac:dyDescent="0.25">
      <c r="A46" s="181"/>
      <c r="B46" s="151"/>
      <c r="C46" s="151"/>
      <c r="D46" s="183"/>
      <c r="E46" s="184"/>
      <c r="F46" s="151"/>
      <c r="G46" s="181"/>
      <c r="H46" s="151"/>
      <c r="I46" s="151"/>
      <c r="J46" s="183"/>
      <c r="K46" s="184"/>
      <c r="L46" s="182"/>
    </row>
    <row r="47" spans="1:12" x14ac:dyDescent="0.25">
      <c r="A47" s="181"/>
      <c r="B47" s="151"/>
      <c r="C47" s="151"/>
      <c r="D47" s="183"/>
      <c r="E47" s="184"/>
      <c r="F47" s="151"/>
      <c r="G47" s="181"/>
      <c r="H47" s="151"/>
      <c r="I47" s="151"/>
      <c r="J47" s="183"/>
      <c r="K47" s="184"/>
      <c r="L47" s="182"/>
    </row>
    <row r="48" spans="1:12" x14ac:dyDescent="0.25">
      <c r="A48" s="181"/>
      <c r="B48" s="151"/>
      <c r="C48" s="151"/>
      <c r="D48" s="183"/>
      <c r="E48" s="184"/>
      <c r="F48" s="151"/>
      <c r="G48" s="181"/>
      <c r="H48" s="151"/>
      <c r="I48" s="151"/>
      <c r="J48" s="183"/>
      <c r="K48" s="184"/>
      <c r="L48" s="182"/>
    </row>
    <row r="49" spans="1:12" x14ac:dyDescent="0.25">
      <c r="A49" s="181"/>
      <c r="B49" s="151"/>
      <c r="C49" s="151"/>
      <c r="D49" s="183"/>
      <c r="E49" s="184"/>
      <c r="F49" s="151"/>
      <c r="G49" s="181"/>
      <c r="H49" s="151"/>
      <c r="I49" s="151"/>
      <c r="J49" s="183"/>
      <c r="K49" s="184"/>
      <c r="L49" s="182"/>
    </row>
    <row r="50" spans="1:12" x14ac:dyDescent="0.25">
      <c r="A50" s="181"/>
      <c r="B50" s="151"/>
      <c r="C50" s="151"/>
      <c r="D50" s="183"/>
      <c r="E50" s="184"/>
      <c r="F50" s="151"/>
      <c r="G50" s="181"/>
      <c r="H50" s="151"/>
      <c r="I50" s="151"/>
      <c r="J50" s="183"/>
      <c r="K50" s="184"/>
      <c r="L50" s="182"/>
    </row>
    <row r="51" spans="1:12" x14ac:dyDescent="0.25">
      <c r="A51" s="181"/>
      <c r="B51" s="151"/>
      <c r="C51" s="151"/>
      <c r="D51" s="183"/>
      <c r="E51" s="184"/>
      <c r="F51" s="151"/>
      <c r="G51" s="181"/>
      <c r="H51" s="151"/>
      <c r="I51" s="151"/>
      <c r="J51" s="183"/>
      <c r="K51" s="184"/>
      <c r="L51" s="182"/>
    </row>
    <row r="52" spans="1:12" x14ac:dyDescent="0.25">
      <c r="A52" s="181"/>
      <c r="B52" s="151"/>
      <c r="C52" s="151"/>
      <c r="D52" s="183"/>
      <c r="E52" s="184"/>
      <c r="F52" s="151"/>
      <c r="G52" s="181"/>
      <c r="H52" s="151"/>
      <c r="I52" s="151"/>
      <c r="J52" s="183"/>
      <c r="K52" s="184"/>
      <c r="L52" s="182"/>
    </row>
    <row r="53" spans="1:12" x14ac:dyDescent="0.25">
      <c r="A53" s="181"/>
      <c r="B53" s="151"/>
      <c r="C53" s="151"/>
      <c r="D53" s="183"/>
      <c r="E53" s="184"/>
      <c r="F53" s="151"/>
      <c r="G53" s="181"/>
      <c r="H53" s="151"/>
      <c r="I53" s="151"/>
      <c r="J53" s="183"/>
      <c r="K53" s="184"/>
      <c r="L53" s="182"/>
    </row>
    <row r="54" spans="1:12" x14ac:dyDescent="0.25">
      <c r="A54" s="181"/>
      <c r="B54" s="151"/>
      <c r="C54" s="151"/>
      <c r="D54" s="183"/>
      <c r="E54" s="184"/>
      <c r="F54" s="151"/>
      <c r="G54" s="181"/>
      <c r="H54" s="151"/>
      <c r="I54" s="151"/>
      <c r="J54" s="183"/>
      <c r="K54" s="184"/>
      <c r="L54" s="182"/>
    </row>
    <row r="55" spans="1:12" x14ac:dyDescent="0.25">
      <c r="A55" s="181"/>
      <c r="B55" s="151"/>
      <c r="C55" s="151"/>
      <c r="D55" s="183"/>
      <c r="E55" s="184"/>
      <c r="F55" s="151"/>
      <c r="G55" s="181"/>
      <c r="H55" s="151"/>
      <c r="I55" s="151"/>
      <c r="J55" s="183"/>
      <c r="K55" s="184"/>
      <c r="L55" s="182"/>
    </row>
    <row r="56" spans="1:12" x14ac:dyDescent="0.25">
      <c r="A56" s="181"/>
      <c r="B56" s="151"/>
      <c r="C56" s="151"/>
      <c r="D56" s="183"/>
      <c r="E56" s="184"/>
      <c r="F56" s="151"/>
      <c r="G56" s="181"/>
      <c r="H56" s="151"/>
      <c r="I56" s="151"/>
      <c r="J56" s="183"/>
      <c r="K56" s="184"/>
      <c r="L56" s="182"/>
    </row>
    <row r="57" spans="1:12" x14ac:dyDescent="0.25">
      <c r="A57" s="181"/>
      <c r="B57" s="151"/>
      <c r="C57" s="151"/>
      <c r="D57" s="183"/>
      <c r="E57" s="184"/>
      <c r="F57" s="151"/>
      <c r="G57" s="181"/>
      <c r="H57" s="151"/>
      <c r="I57" s="151"/>
      <c r="J57" s="183"/>
      <c r="K57" s="184"/>
      <c r="L57" s="182"/>
    </row>
    <row r="58" spans="1:12" x14ac:dyDescent="0.25">
      <c r="A58" s="181"/>
      <c r="B58" s="151"/>
      <c r="C58" s="151"/>
      <c r="D58" s="183"/>
      <c r="E58" s="184"/>
      <c r="F58" s="151"/>
      <c r="G58" s="181"/>
      <c r="H58" s="151"/>
      <c r="I58" s="151"/>
      <c r="J58" s="183"/>
      <c r="K58" s="184"/>
      <c r="L58" s="182"/>
    </row>
    <row r="59" spans="1:12" x14ac:dyDescent="0.25">
      <c r="A59" s="181"/>
      <c r="B59" s="151"/>
      <c r="C59" s="151"/>
      <c r="D59" s="183"/>
      <c r="E59" s="184"/>
      <c r="F59" s="151"/>
      <c r="G59" s="181"/>
      <c r="H59" s="151"/>
      <c r="I59" s="151"/>
      <c r="J59" s="183"/>
      <c r="K59" s="184"/>
      <c r="L59" s="182"/>
    </row>
    <row r="60" spans="1:12" x14ac:dyDescent="0.25">
      <c r="A60" s="181"/>
      <c r="B60" s="151"/>
      <c r="C60" s="151"/>
      <c r="D60" s="183"/>
      <c r="E60" s="184"/>
      <c r="F60" s="151"/>
      <c r="G60" s="181"/>
      <c r="H60" s="151"/>
      <c r="I60" s="151"/>
      <c r="J60" s="183"/>
      <c r="K60" s="184"/>
      <c r="L60" s="182"/>
    </row>
    <row r="61" spans="1:12" x14ac:dyDescent="0.25">
      <c r="A61" s="181"/>
      <c r="B61" s="151"/>
      <c r="C61" s="151"/>
      <c r="D61" s="183"/>
      <c r="E61" s="184"/>
      <c r="F61" s="151"/>
      <c r="G61" s="181"/>
      <c r="H61" s="151"/>
      <c r="I61" s="151"/>
      <c r="J61" s="183"/>
      <c r="K61" s="184"/>
      <c r="L61" s="182"/>
    </row>
    <row r="62" spans="1:12" x14ac:dyDescent="0.25">
      <c r="A62" s="181"/>
      <c r="B62" s="151"/>
      <c r="C62" s="151"/>
      <c r="D62" s="183"/>
      <c r="E62" s="184"/>
      <c r="F62" s="151"/>
      <c r="G62" s="181"/>
      <c r="H62" s="151"/>
      <c r="I62" s="151"/>
      <c r="J62" s="183"/>
      <c r="K62" s="184"/>
      <c r="L62" s="182"/>
    </row>
    <row r="63" spans="1:12" x14ac:dyDescent="0.25">
      <c r="A63" s="181"/>
      <c r="B63" s="151"/>
      <c r="C63" s="151"/>
      <c r="D63" s="183"/>
      <c r="E63" s="184"/>
      <c r="F63" s="151"/>
      <c r="G63" s="181"/>
      <c r="H63" s="151"/>
      <c r="I63" s="151"/>
      <c r="J63" s="183"/>
      <c r="K63" s="184"/>
      <c r="L63" s="182"/>
    </row>
    <row r="64" spans="1:12" x14ac:dyDescent="0.25">
      <c r="A64" s="181"/>
      <c r="B64" s="151"/>
      <c r="C64" s="151"/>
      <c r="D64" s="183"/>
      <c r="E64" s="184"/>
      <c r="F64" s="151"/>
      <c r="G64" s="181"/>
      <c r="H64" s="151"/>
      <c r="I64" s="151"/>
      <c r="J64" s="183"/>
      <c r="K64" s="184"/>
      <c r="L64" s="182"/>
    </row>
    <row r="65" spans="1:12" x14ac:dyDescent="0.25">
      <c r="A65" s="181"/>
      <c r="B65" s="151"/>
      <c r="C65" s="151"/>
      <c r="D65" s="183"/>
      <c r="E65" s="184"/>
      <c r="F65" s="151"/>
      <c r="G65" s="181"/>
      <c r="H65" s="151"/>
      <c r="I65" s="151"/>
      <c r="J65" s="183"/>
      <c r="K65" s="184"/>
      <c r="L65" s="182"/>
    </row>
    <row r="66" spans="1:12" x14ac:dyDescent="0.25">
      <c r="A66" s="181"/>
      <c r="B66" s="151"/>
      <c r="C66" s="151"/>
      <c r="D66" s="183"/>
      <c r="E66" s="184"/>
      <c r="F66" s="151"/>
      <c r="G66" s="181"/>
      <c r="H66" s="151"/>
      <c r="I66" s="151"/>
      <c r="J66" s="183"/>
      <c r="K66" s="184"/>
      <c r="L66" s="182"/>
    </row>
    <row r="67" spans="1:12" x14ac:dyDescent="0.25">
      <c r="A67" s="181"/>
      <c r="B67" s="151"/>
      <c r="C67" s="151"/>
      <c r="D67" s="183"/>
      <c r="E67" s="184"/>
      <c r="F67" s="151"/>
      <c r="G67" s="181"/>
      <c r="H67" s="151"/>
      <c r="I67" s="151"/>
      <c r="J67" s="183"/>
      <c r="K67" s="184"/>
      <c r="L67" s="182"/>
    </row>
    <row r="68" spans="1:12" x14ac:dyDescent="0.25">
      <c r="A68" s="181"/>
      <c r="B68" s="151"/>
      <c r="C68" s="151"/>
      <c r="D68" s="183"/>
      <c r="E68" s="184"/>
      <c r="F68" s="151"/>
      <c r="G68" s="181"/>
      <c r="H68" s="151"/>
      <c r="I68" s="151"/>
      <c r="J68" s="183"/>
      <c r="K68" s="184"/>
      <c r="L68" s="182"/>
    </row>
    <row r="69" spans="1:12" x14ac:dyDescent="0.25">
      <c r="A69" s="181"/>
      <c r="B69" s="151"/>
      <c r="C69" s="151"/>
      <c r="D69" s="183"/>
      <c r="E69" s="184"/>
      <c r="F69" s="151"/>
      <c r="G69" s="181"/>
      <c r="H69" s="151"/>
      <c r="I69" s="151"/>
      <c r="J69" s="183"/>
      <c r="K69" s="184"/>
      <c r="L69" s="182"/>
    </row>
    <row r="70" spans="1:12" x14ac:dyDescent="0.25">
      <c r="A70" s="181"/>
      <c r="B70" s="151"/>
      <c r="C70" s="151"/>
      <c r="D70" s="183"/>
      <c r="E70" s="184"/>
      <c r="F70" s="151"/>
      <c r="G70" s="181"/>
      <c r="H70" s="151"/>
      <c r="I70" s="151"/>
      <c r="J70" s="183"/>
      <c r="K70" s="184"/>
      <c r="L70" s="182"/>
    </row>
    <row r="71" spans="1:12" x14ac:dyDescent="0.25">
      <c r="A71" s="181"/>
      <c r="B71" s="151"/>
      <c r="C71" s="151"/>
      <c r="D71" s="183"/>
      <c r="E71" s="184"/>
      <c r="F71" s="151"/>
      <c r="G71" s="181"/>
      <c r="H71" s="151"/>
      <c r="I71" s="151"/>
      <c r="J71" s="183"/>
      <c r="K71" s="184"/>
      <c r="L71" s="182"/>
    </row>
    <row r="72" spans="1:12" x14ac:dyDescent="0.25">
      <c r="A72" s="181"/>
      <c r="B72" s="151"/>
      <c r="C72" s="151"/>
      <c r="D72" s="183"/>
      <c r="E72" s="184"/>
      <c r="F72" s="151"/>
      <c r="G72" s="181"/>
      <c r="H72" s="151"/>
      <c r="I72" s="151"/>
      <c r="J72" s="183"/>
      <c r="K72" s="184"/>
      <c r="L72" s="182"/>
    </row>
    <row r="73" spans="1:12" x14ac:dyDescent="0.25">
      <c r="A73" s="181"/>
      <c r="B73" s="151"/>
      <c r="C73" s="151"/>
      <c r="D73" s="183"/>
      <c r="E73" s="184"/>
      <c r="F73" s="151"/>
      <c r="G73" s="181"/>
      <c r="H73" s="151"/>
      <c r="I73" s="151"/>
      <c r="J73" s="183"/>
      <c r="K73" s="184"/>
      <c r="L73" s="182"/>
    </row>
    <row r="74" spans="1:12" x14ac:dyDescent="0.25">
      <c r="A74" s="181"/>
      <c r="B74" s="151"/>
      <c r="C74" s="151"/>
      <c r="D74" s="183"/>
      <c r="E74" s="184"/>
      <c r="F74" s="151"/>
      <c r="G74" s="181"/>
      <c r="H74" s="151"/>
      <c r="I74" s="151"/>
      <c r="J74" s="183"/>
      <c r="K74" s="184"/>
      <c r="L74" s="182"/>
    </row>
    <row r="75" spans="1:12" x14ac:dyDescent="0.25">
      <c r="A75" s="181"/>
      <c r="B75" s="151"/>
      <c r="C75" s="151"/>
      <c r="D75" s="183"/>
      <c r="E75" s="184"/>
      <c r="F75" s="151"/>
      <c r="G75" s="181"/>
      <c r="H75" s="151"/>
      <c r="I75" s="151"/>
      <c r="J75" s="183"/>
      <c r="K75" s="184"/>
      <c r="L75" s="182"/>
    </row>
    <row r="76" spans="1:12" x14ac:dyDescent="0.25">
      <c r="A76" s="181"/>
      <c r="B76" s="151"/>
      <c r="C76" s="151"/>
      <c r="D76" s="183"/>
      <c r="E76" s="184"/>
      <c r="F76" s="151"/>
      <c r="G76" s="181"/>
      <c r="H76" s="151"/>
      <c r="I76" s="151"/>
      <c r="J76" s="183"/>
      <c r="K76" s="184"/>
      <c r="L76" s="182"/>
    </row>
    <row r="77" spans="1:12" x14ac:dyDescent="0.25">
      <c r="A77" s="181"/>
      <c r="B77" s="151"/>
      <c r="C77" s="151"/>
      <c r="D77" s="183"/>
      <c r="E77" s="184"/>
      <c r="F77" s="151"/>
      <c r="G77" s="181"/>
      <c r="H77" s="151"/>
      <c r="I77" s="151"/>
      <c r="J77" s="183"/>
      <c r="K77" s="184"/>
      <c r="L77" s="182"/>
    </row>
    <row r="78" spans="1:12" x14ac:dyDescent="0.25">
      <c r="A78" s="181"/>
      <c r="B78" s="151"/>
      <c r="C78" s="151"/>
      <c r="D78" s="183"/>
      <c r="E78" s="184"/>
      <c r="F78" s="151"/>
      <c r="G78" s="181"/>
      <c r="H78" s="151"/>
      <c r="I78" s="151"/>
      <c r="J78" s="183"/>
      <c r="K78" s="184"/>
      <c r="L78" s="182"/>
    </row>
    <row r="79" spans="1:12" x14ac:dyDescent="0.25">
      <c r="A79" s="181"/>
      <c r="B79" s="151"/>
      <c r="C79" s="151"/>
      <c r="D79" s="183"/>
      <c r="E79" s="184"/>
      <c r="F79" s="151"/>
      <c r="G79" s="181"/>
      <c r="H79" s="151"/>
      <c r="I79" s="151"/>
      <c r="J79" s="183"/>
      <c r="K79" s="184"/>
      <c r="L79" s="182"/>
    </row>
    <row r="80" spans="1:12" x14ac:dyDescent="0.25">
      <c r="A80" s="181"/>
      <c r="B80" s="151"/>
      <c r="C80" s="151"/>
      <c r="D80" s="183"/>
      <c r="E80" s="184"/>
      <c r="F80" s="151"/>
      <c r="G80" s="181"/>
      <c r="H80" s="151"/>
      <c r="I80" s="151"/>
      <c r="J80" s="183"/>
      <c r="K80" s="184"/>
      <c r="L80" s="182"/>
    </row>
    <row r="81" spans="1:12" x14ac:dyDescent="0.25">
      <c r="A81" s="181"/>
      <c r="B81" s="151"/>
      <c r="C81" s="151"/>
      <c r="D81" s="183"/>
      <c r="E81" s="184"/>
      <c r="F81" s="151"/>
      <c r="G81" s="181"/>
      <c r="H81" s="151"/>
      <c r="I81" s="151"/>
      <c r="J81" s="183"/>
      <c r="K81" s="184"/>
      <c r="L81" s="182"/>
    </row>
    <row r="82" spans="1:12" x14ac:dyDescent="0.25">
      <c r="A82" s="181"/>
      <c r="B82" s="151"/>
      <c r="C82" s="151"/>
      <c r="D82" s="183"/>
      <c r="E82" s="184"/>
      <c r="F82" s="151"/>
      <c r="G82" s="181"/>
      <c r="H82" s="151"/>
      <c r="I82" s="151"/>
      <c r="J82" s="183"/>
      <c r="K82" s="184"/>
      <c r="L82" s="182"/>
    </row>
    <row r="83" spans="1:12" x14ac:dyDescent="0.25">
      <c r="A83" s="181"/>
      <c r="B83" s="151"/>
      <c r="C83" s="151"/>
      <c r="D83" s="183"/>
      <c r="E83" s="184"/>
      <c r="F83" s="151"/>
      <c r="G83" s="181"/>
      <c r="H83" s="151"/>
      <c r="I83" s="151"/>
      <c r="J83" s="183"/>
      <c r="K83" s="184"/>
      <c r="L83" s="182"/>
    </row>
    <row r="84" spans="1:12" x14ac:dyDescent="0.25">
      <c r="A84" s="181"/>
      <c r="B84" s="151"/>
      <c r="C84" s="151"/>
      <c r="D84" s="183"/>
      <c r="E84" s="184"/>
      <c r="F84" s="151"/>
      <c r="G84" s="181"/>
      <c r="H84" s="151"/>
      <c r="I84" s="151"/>
      <c r="J84" s="183"/>
      <c r="K84" s="184"/>
      <c r="L84" s="182"/>
    </row>
    <row r="85" spans="1:12" x14ac:dyDescent="0.25">
      <c r="A85" s="181"/>
      <c r="B85" s="151"/>
      <c r="C85" s="151"/>
      <c r="D85" s="183"/>
      <c r="E85" s="184"/>
      <c r="F85" s="151"/>
      <c r="G85" s="181"/>
      <c r="H85" s="151"/>
      <c r="I85" s="151"/>
      <c r="J85" s="183"/>
      <c r="K85" s="184"/>
      <c r="L85" s="182"/>
    </row>
    <row r="86" spans="1:12" x14ac:dyDescent="0.25">
      <c r="A86" s="181"/>
      <c r="B86" s="151"/>
      <c r="C86" s="151"/>
      <c r="D86" s="183"/>
      <c r="E86" s="184"/>
      <c r="F86" s="151"/>
      <c r="G86" s="181"/>
      <c r="H86" s="151"/>
      <c r="I86" s="151"/>
      <c r="J86" s="183"/>
      <c r="K86" s="184"/>
      <c r="L86" s="182"/>
    </row>
    <row r="87" spans="1:12" x14ac:dyDescent="0.25">
      <c r="A87" s="181"/>
      <c r="B87" s="151"/>
      <c r="C87" s="151"/>
      <c r="D87" s="183"/>
      <c r="E87" s="184"/>
      <c r="F87" s="151"/>
      <c r="G87" s="181"/>
      <c r="H87" s="151"/>
      <c r="I87" s="151"/>
      <c r="J87" s="183"/>
      <c r="K87" s="184"/>
      <c r="L87" s="182"/>
    </row>
    <row r="88" spans="1:12" x14ac:dyDescent="0.25">
      <c r="A88" s="181"/>
      <c r="B88" s="151"/>
      <c r="C88" s="151"/>
      <c r="D88" s="183"/>
      <c r="E88" s="184"/>
      <c r="F88" s="151"/>
      <c r="G88" s="181"/>
      <c r="H88" s="151"/>
      <c r="I88" s="151"/>
      <c r="J88" s="183"/>
      <c r="K88" s="184"/>
      <c r="L88" s="182"/>
    </row>
    <row r="89" spans="1:12" x14ac:dyDescent="0.25">
      <c r="A89" s="181"/>
      <c r="B89" s="151"/>
      <c r="C89" s="151"/>
      <c r="D89" s="183"/>
      <c r="E89" s="184"/>
      <c r="F89" s="151"/>
      <c r="G89" s="181"/>
      <c r="H89" s="151"/>
      <c r="I89" s="151"/>
      <c r="J89" s="183"/>
      <c r="K89" s="184"/>
      <c r="L89" s="182"/>
    </row>
    <row r="90" spans="1:12" x14ac:dyDescent="0.25">
      <c r="A90" s="181"/>
      <c r="B90" s="151"/>
      <c r="C90" s="151"/>
      <c r="D90" s="183"/>
      <c r="E90" s="184"/>
      <c r="F90" s="151"/>
      <c r="G90" s="181"/>
      <c r="H90" s="151"/>
      <c r="I90" s="151"/>
      <c r="J90" s="183"/>
      <c r="K90" s="184"/>
      <c r="L90" s="182"/>
    </row>
    <row r="91" spans="1:12" x14ac:dyDescent="0.25">
      <c r="A91" s="181"/>
      <c r="B91" s="151"/>
      <c r="C91" s="151"/>
      <c r="D91" s="183"/>
      <c r="E91" s="184"/>
      <c r="F91" s="151"/>
      <c r="G91" s="181"/>
      <c r="H91" s="151"/>
      <c r="I91" s="151"/>
      <c r="J91" s="183"/>
      <c r="K91" s="184"/>
      <c r="L91" s="182"/>
    </row>
    <row r="92" spans="1:12" x14ac:dyDescent="0.25">
      <c r="A92" s="181"/>
      <c r="B92" s="151"/>
      <c r="C92" s="151"/>
      <c r="D92" s="183"/>
      <c r="E92" s="184"/>
      <c r="F92" s="151"/>
      <c r="G92" s="181"/>
      <c r="H92" s="151"/>
      <c r="I92" s="151"/>
      <c r="J92" s="183"/>
      <c r="K92" s="184"/>
      <c r="L92" s="182"/>
    </row>
    <row r="93" spans="1:12" x14ac:dyDescent="0.25">
      <c r="A93" s="181"/>
      <c r="B93" s="151"/>
      <c r="C93" s="151"/>
      <c r="D93" s="183"/>
      <c r="E93" s="184"/>
      <c r="F93" s="151"/>
      <c r="G93" s="181"/>
      <c r="H93" s="151"/>
      <c r="I93" s="151"/>
      <c r="J93" s="183"/>
      <c r="K93" s="184"/>
      <c r="L93" s="182"/>
    </row>
    <row r="94" spans="1:12" x14ac:dyDescent="0.25">
      <c r="A94" s="181"/>
      <c r="B94" s="151"/>
      <c r="C94" s="151"/>
      <c r="D94" s="183"/>
      <c r="E94" s="184"/>
      <c r="F94" s="151"/>
      <c r="G94" s="181"/>
      <c r="H94" s="151"/>
      <c r="I94" s="151"/>
      <c r="J94" s="183"/>
      <c r="K94" s="184"/>
      <c r="L94" s="182"/>
    </row>
    <row r="95" spans="1:12" x14ac:dyDescent="0.25">
      <c r="A95" s="181"/>
      <c r="B95" s="151"/>
      <c r="C95" s="151"/>
      <c r="D95" s="183"/>
      <c r="E95" s="184"/>
      <c r="F95" s="151"/>
      <c r="G95" s="181"/>
      <c r="H95" s="151"/>
      <c r="I95" s="151"/>
      <c r="J95" s="183"/>
      <c r="K95" s="184"/>
      <c r="L95" s="182"/>
    </row>
    <row r="96" spans="1:12" x14ac:dyDescent="0.25">
      <c r="A96" s="181"/>
      <c r="B96" s="151"/>
      <c r="C96" s="151"/>
      <c r="D96" s="183"/>
      <c r="E96" s="184"/>
      <c r="F96" s="151"/>
      <c r="G96" s="181"/>
      <c r="H96" s="151"/>
      <c r="I96" s="151"/>
      <c r="J96" s="183"/>
      <c r="K96" s="184"/>
      <c r="L96" s="182"/>
    </row>
    <row r="97" spans="1:12" x14ac:dyDescent="0.25">
      <c r="A97" s="181"/>
      <c r="B97" s="151"/>
      <c r="C97" s="151"/>
      <c r="D97" s="183"/>
      <c r="E97" s="184"/>
      <c r="F97" s="151"/>
      <c r="G97" s="181"/>
      <c r="H97" s="151"/>
      <c r="I97" s="151"/>
      <c r="J97" s="183"/>
      <c r="K97" s="184"/>
      <c r="L97" s="182"/>
    </row>
    <row r="98" spans="1:12" x14ac:dyDescent="0.25">
      <c r="A98" s="181"/>
      <c r="B98" s="151"/>
      <c r="C98" s="151"/>
      <c r="D98" s="183"/>
      <c r="E98" s="184"/>
      <c r="F98" s="151"/>
      <c r="G98" s="181"/>
      <c r="H98" s="151"/>
      <c r="I98" s="151"/>
      <c r="J98" s="183"/>
      <c r="K98" s="184"/>
      <c r="L98" s="182"/>
    </row>
    <row r="99" spans="1:12" x14ac:dyDescent="0.25">
      <c r="A99" s="181"/>
      <c r="B99" s="151"/>
      <c r="C99" s="151"/>
      <c r="D99" s="183"/>
      <c r="E99" s="184"/>
      <c r="F99" s="151"/>
      <c r="G99" s="181"/>
      <c r="H99" s="151"/>
      <c r="I99" s="151"/>
      <c r="J99" s="183"/>
      <c r="K99" s="184"/>
      <c r="L99" s="182"/>
    </row>
    <row r="100" spans="1:12" x14ac:dyDescent="0.25">
      <c r="A100" s="181"/>
      <c r="B100" s="151"/>
      <c r="C100" s="151"/>
      <c r="D100" s="183"/>
      <c r="E100" s="184"/>
      <c r="F100" s="151"/>
      <c r="G100" s="181"/>
      <c r="H100" s="151"/>
      <c r="I100" s="151"/>
      <c r="J100" s="183"/>
      <c r="K100" s="184"/>
      <c r="L100" s="182"/>
    </row>
    <row r="101" spans="1:12" x14ac:dyDescent="0.25">
      <c r="A101" s="181"/>
      <c r="B101" s="151"/>
      <c r="C101" s="151"/>
      <c r="D101" s="183"/>
      <c r="E101" s="184"/>
      <c r="F101" s="151"/>
      <c r="G101" s="181"/>
      <c r="H101" s="151"/>
      <c r="I101" s="151"/>
      <c r="J101" s="183"/>
      <c r="K101" s="184"/>
      <c r="L101" s="182"/>
    </row>
    <row r="102" spans="1:12" x14ac:dyDescent="0.25">
      <c r="A102" s="181"/>
      <c r="B102" s="151"/>
      <c r="C102" s="151"/>
      <c r="D102" s="183"/>
      <c r="E102" s="184"/>
      <c r="F102" s="151"/>
      <c r="G102" s="181"/>
      <c r="H102" s="151"/>
      <c r="I102" s="151"/>
      <c r="J102" s="183"/>
      <c r="K102" s="184"/>
      <c r="L102" s="182"/>
    </row>
    <row r="103" spans="1:12" x14ac:dyDescent="0.25">
      <c r="A103" s="181"/>
      <c r="B103" s="151"/>
      <c r="C103" s="151"/>
      <c r="D103" s="183"/>
      <c r="E103" s="184"/>
      <c r="F103" s="151"/>
      <c r="G103" s="181"/>
      <c r="H103" s="151"/>
      <c r="I103" s="151"/>
      <c r="J103" s="183"/>
      <c r="K103" s="184"/>
      <c r="L103" s="182"/>
    </row>
  </sheetData>
  <mergeCells count="1">
    <mergeCell ref="A1:F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19</vt:i4>
      </vt:variant>
    </vt:vector>
  </HeadingPairs>
  <TitlesOfParts>
    <vt:vector size="19" baseType="lpstr">
      <vt:lpstr>Титул</vt:lpstr>
      <vt:lpstr>Разделы 1.1.-1.6</vt:lpstr>
      <vt:lpstr>Раздел 1.7</vt:lpstr>
      <vt:lpstr>Раздел 1.8</vt:lpstr>
      <vt:lpstr>Раздел 1.9</vt:lpstr>
      <vt:lpstr>Раздел 1.10</vt:lpstr>
      <vt:lpstr>Раздел 1.11</vt:lpstr>
      <vt:lpstr>Раздел 2.1</vt:lpstr>
      <vt:lpstr>Раздел 2.2</vt:lpstr>
      <vt:lpstr>Раздел 2.3</vt:lpstr>
      <vt:lpstr>Раздел 3</vt:lpstr>
      <vt:lpstr>Раздел 4</vt:lpstr>
      <vt:lpstr>Раздел 5.1</vt:lpstr>
      <vt:lpstr>Раздел 5.2</vt:lpstr>
      <vt:lpstr>Раздел 5.3</vt:lpstr>
      <vt:lpstr>Раздел 6.1</vt:lpstr>
      <vt:lpstr>Раздел 6.2</vt:lpstr>
      <vt:lpstr>Раздел 6.3</vt:lpstr>
      <vt:lpstr>Раздел 6.4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2021-12-01T04:16:40Z</dcterms:modified>
</cp:coreProperties>
</file>