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0_НАЧАЛО\1._планы отчеты Центр\2022\1._перспективное планирование-отчет\0._годовой отчет\"/>
    </mc:Choice>
  </mc:AlternateContent>
  <bookViews>
    <workbookView xWindow="0" yWindow="0" windowWidth="16455" windowHeight="9870" tabRatio="715" firstSheet="15" activeTab="20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externalReferences>
    <externalReference r:id="rId22"/>
  </externalReference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52511"/>
</workbook>
</file>

<file path=xl/calcChain.xml><?xml version="1.0" encoding="utf-8"?>
<calcChain xmlns="http://schemas.openxmlformats.org/spreadsheetml/2006/main">
  <c r="A12" i="38" l="1"/>
  <c r="B12" i="38"/>
  <c r="C12" i="38"/>
  <c r="D12" i="38"/>
  <c r="E12" i="38"/>
  <c r="F12" i="38"/>
  <c r="B5" i="38" l="1"/>
  <c r="B6" i="38"/>
  <c r="B7" i="38"/>
  <c r="B9" i="38"/>
  <c r="E3" i="29" l="1"/>
  <c r="C9" i="32"/>
  <c r="C8" i="32"/>
  <c r="B19" i="30" l="1"/>
  <c r="B10" i="35" l="1"/>
  <c r="C5" i="9"/>
  <c r="L108" i="33"/>
  <c r="D96" i="33"/>
  <c r="C96" i="33"/>
  <c r="D5" i="33" l="1"/>
  <c r="C16" i="32" l="1"/>
  <c r="C15" i="32"/>
  <c r="C14" i="32"/>
  <c r="C13" i="32"/>
  <c r="C12" i="32"/>
  <c r="C11" i="32"/>
  <c r="C7" i="32"/>
  <c r="C6" i="32"/>
  <c r="C5" i="32"/>
  <c r="C4" i="32"/>
  <c r="B3" i="29" l="1"/>
  <c r="I5" i="9" l="1"/>
  <c r="B5" i="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G107" i="33" s="1"/>
  <c r="D112" i="33"/>
  <c r="C112" i="33"/>
  <c r="K108" i="33"/>
  <c r="J108" i="33"/>
  <c r="I108" i="33"/>
  <c r="H108" i="33"/>
  <c r="H107" i="33" s="1"/>
  <c r="G108" i="33"/>
  <c r="D108" i="33"/>
  <c r="D107" i="33" s="1"/>
  <c r="C108" i="33"/>
  <c r="J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H91" i="33" s="1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H75" i="33" s="1"/>
  <c r="G76" i="33"/>
  <c r="G75" i="33" s="1"/>
  <c r="D76" i="33"/>
  <c r="C76" i="33"/>
  <c r="C75" i="33" s="1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G61" i="33" s="1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K47" i="33" s="1"/>
  <c r="J48" i="33"/>
  <c r="I48" i="33"/>
  <c r="I47" i="33" s="1"/>
  <c r="H48" i="33"/>
  <c r="H47" i="33" s="1"/>
  <c r="G48" i="33"/>
  <c r="D48" i="33"/>
  <c r="C48" i="33"/>
  <c r="C47" i="33" s="1"/>
  <c r="J47" i="33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G29" i="33" s="1"/>
  <c r="D30" i="33"/>
  <c r="D29" i="33" s="1"/>
  <c r="C30" i="33"/>
  <c r="C29" i="33" s="1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D4" i="33" s="1"/>
  <c r="C12" i="33"/>
  <c r="L5" i="33"/>
  <c r="K5" i="33"/>
  <c r="J5" i="33"/>
  <c r="J4" i="33" s="1"/>
  <c r="I5" i="33"/>
  <c r="H5" i="33"/>
  <c r="G5" i="33"/>
  <c r="G4" i="33" s="1"/>
  <c r="C5" i="33"/>
  <c r="I4" i="33" l="1"/>
  <c r="D75" i="33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comments1.xml><?xml version="1.0" encoding="utf-8"?>
<comments xmlns="http://schemas.openxmlformats.org/spreadsheetml/2006/main">
  <authors>
    <author>Admin</author>
  </authors>
  <commentList>
    <comment ref="A1" authorId="0" shapeId="0">
      <text>
        <r>
          <rPr>
            <b/>
            <sz val="8"/>
            <color indexed="81"/>
            <rFont val="Tahoma"/>
            <family val="2"/>
            <charset val="204"/>
          </rPr>
          <t>В ячейках фиолетового цвета указывать общее количество участников клубного формирования (чел.)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<sst xmlns="http://schemas.openxmlformats.org/spreadsheetml/2006/main" count="1209" uniqueCount="675">
  <si>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</si>
  <si>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</si>
  <si>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</si>
  <si>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</si>
  <si>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</si>
  <si>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</si>
  <si>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</si>
  <si>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</si>
  <si>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</si>
  <si>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</si>
  <si>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</si>
  <si>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</si>
  <si>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</si>
  <si>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</si>
  <si>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</si>
  <si>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</si>
  <si>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</si>
  <si>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</si>
  <si>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</si>
  <si>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</si>
  <si>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</si>
  <si>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</si>
  <si>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</si>
  <si>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</si>
  <si>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</si>
  <si>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</si>
  <si>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</si>
  <si>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</si>
  <si>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</si>
  <si>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</si>
  <si>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</si>
  <si>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</si>
  <si>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</si>
  <si>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</si>
  <si>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</si>
  <si>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</si>
  <si>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</si>
  <si>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</si>
  <si>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</si>
  <si>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</si>
  <si>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</si>
  <si>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</si>
  <si>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</si>
  <si>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</si>
  <si>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</si>
  <si>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</si>
  <si>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</si>
  <si>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</si>
  <si>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</si>
  <si>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</si>
  <si>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</si>
  <si>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</si>
  <si>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</si>
  <si>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</si>
  <si>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</si>
  <si>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</si>
  <si>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</si>
  <si>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</si>
  <si>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</si>
  <si>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</si>
  <si>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</si>
  <si>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</si>
  <si>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</si>
  <si>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</si>
  <si>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</si>
  <si>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</si>
  <si>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</si>
  <si>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</si>
  <si>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</si>
  <si>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</si>
  <si>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</si>
  <si>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</si>
  <si>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</si>
  <si>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</si>
  <si>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</si>
  <si>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</si>
  <si>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</si>
  <si>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</si>
  <si>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</si>
  <si>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</si>
  <si>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</si>
  <si>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</si>
  <si>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</si>
  <si>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</si>
  <si>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</si>
  <si>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</si>
  <si>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</si>
  <si>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</si>
  <si>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</si>
  <si>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</si>
  <si>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</si>
  <si>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</si>
  <si>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</si>
  <si>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</si>
  <si>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</si>
  <si>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</si>
  <si>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</si>
  <si>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</si>
  <si>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</si>
  <si>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</si>
  <si>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</si>
  <si>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</si>
  <si>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</si>
  <si>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</si>
  <si>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</si>
  <si>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</si>
  <si>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</si>
  <si>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</si>
  <si>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</si>
  <si>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</si>
  <si>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</si>
  <si>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</si>
  <si>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</si>
  <si>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</si>
  <si>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</si>
  <si>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</si>
  <si>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</si>
  <si>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</si>
  <si>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</si>
  <si>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</si>
  <si>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</si>
  <si>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</si>
  <si>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</si>
  <si>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</si>
  <si>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</si>
  <si>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</si>
  <si>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</si>
  <si>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</si>
  <si>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</si>
  <si>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</si>
  <si>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</si>
  <si>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</si>
  <si>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</si>
  <si>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</si>
  <si>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</si>
  <si>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</si>
  <si>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</si>
  <si>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</si>
  <si>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</si>
  <si>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</si>
  <si>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</si>
  <si>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</si>
  <si>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</si>
  <si>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</si>
  <si>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</si>
  <si>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</si>
  <si>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</si>
  <si>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</si>
  <si>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</si>
  <si>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</si>
  <si>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</si>
  <si>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</si>
  <si>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</si>
  <si>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</si>
  <si>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</si>
  <si>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</si>
  <si>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</si>
  <si>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</si>
  <si>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</si>
  <si>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</si>
  <si>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</si>
  <si>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</si>
  <si>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</si>
  <si>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</si>
  <si>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</si>
  <si>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</si>
  <si>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</si>
  <si>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</si>
  <si>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</si>
  <si>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</si>
  <si>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</si>
  <si>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</si>
  <si>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</si>
  <si>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</si>
  <si>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</si>
  <si>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</si>
  <si>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</si>
  <si>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</si>
  <si>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</si>
  <si>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</si>
  <si>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</si>
  <si>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</si>
  <si>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</si>
  <si>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</si>
  <si>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</si>
  <si>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</si>
  <si>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</si>
  <si>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</si>
  <si>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</si>
  <si>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</si>
  <si>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</si>
  <si>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</si>
  <si>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</si>
  <si>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</si>
  <si>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</si>
  <si>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</si>
  <si>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</si>
  <si>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</si>
  <si>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</si>
  <si>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</si>
  <si>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</si>
  <si>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</si>
  <si>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</si>
  <si>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</si>
  <si>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</si>
  <si>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</si>
  <si>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</si>
  <si>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</si>
  <si>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</si>
  <si>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</si>
  <si>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</si>
  <si>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</si>
  <si>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</si>
  <si>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</si>
  <si>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</si>
  <si>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</si>
  <si>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</si>
  <si>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</si>
  <si>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</si>
  <si>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</si>
  <si>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</si>
  <si>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</si>
  <si>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</si>
  <si>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</si>
  <si>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</si>
  <si>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</si>
  <si>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</si>
  <si>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</si>
  <si>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</si>
  <si>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</si>
  <si>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</si>
  <si>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</si>
  <si>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</si>
  <si>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</si>
  <si>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</si>
  <si>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</si>
  <si>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</si>
  <si>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</si>
  <si>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</si>
  <si>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</si>
  <si>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</si>
  <si>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</si>
  <si>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</si>
  <si>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</si>
  <si>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</si>
  <si>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</si>
  <si>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</si>
  <si>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</si>
  <si>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</si>
  <si>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</si>
  <si>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</si>
  <si>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</si>
  <si>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</si>
  <si>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</si>
  <si>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</si>
  <si>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</si>
  <si>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</si>
  <si>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</si>
  <si>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</si>
  <si>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</si>
  <si>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</si>
  <si>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</si>
  <si>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</si>
  <si>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</si>
  <si>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</si>
  <si>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</si>
  <si>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</si>
  <si>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</si>
  <si>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</si>
  <si>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</si>
  <si>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</si>
  <si>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</si>
  <si>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</si>
  <si>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</si>
  <si>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</si>
  <si>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</si>
  <si>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</si>
  <si>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</si>
  <si>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</si>
  <si>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</si>
  <si>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</si>
  <si>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</si>
  <si>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МБУ "Центр "Молодежный" Кировского района г. Новосибирска</t>
  </si>
  <si>
    <t>О.Б. Карунина</t>
  </si>
  <si>
    <t>Муниципального бюджетного учреждения "Центр "Молодежный" Кировского района города Новосибирска</t>
  </si>
  <si>
    <t xml:space="preserve">Муниципальное бюджетное учреждение  «Центр «Молодежный»
Кировского района города Новосибирска (МБУ "Центр "Молодежный") 15.11.2002 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</si>
  <si>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</si>
  <si>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 xml:space="preserve">Ольга Борисовна Карунина </t>
  </si>
  <si>
    <t>Структурные подразделения учреждения:                                                                                                                                                                                        "Творческое объединение "Огни" ул. Зорге, 20, - 1 этаж 9-ти этажного жилого дома , "Авангард" ул. Зорге, 42 - 1 этаж 9-ти этажного жилого дома                                                                                                                                                                     "Орион", ул. С. Кожевникова, 9/1 - отдельно стоящее здание, 2-й этаж                                                                                                                                                                        "Ефремовец", ул. Сибиряков-Гвардейцев, 44/5 - 1 этаж 9-ти этажного жилого дома                                                                                                               "Штаб трудовых отрядов", ул. Немировича-Данченко, 135 и ул. Немировича-Данченко, 139 - 1 этаж 5-ти этажного жилого дома, "Штаб добровольцев Кировского района" - ул. Телевизионная, 9 - цокольный этаж 5-этажного жилого дома                                                                                                                                                    «Пламя», ул. Петухова, 118 и ул. Зорге, 269 - 1 этаж 9-ти этажного жилого дома</t>
  </si>
  <si>
    <t xml:space="preserve">"Штаб трудовых отрядов" - 16                                                                                                                  "Ефремовец" - 8                                                                                                                      "Авангард" - 4                                                                                                                                                                "Пламя" - 6                                                                                                                                                                        "Орион" - 10                                                                                                                             "ТО "Огни" – 4
«Штаб добровольцев Кировского района» - 9
</t>
  </si>
  <si>
    <t>МАУ "Городской центр проектного творчества" (удостоверение о повышении квалификации УПК 000002/регистрационный №0007 https://vk.com/im?sel=294271240&amp;w=wall-8626263_2818/00be794d8f52685951). Корпоративный университет молодежной работы НСО (сертификат https://vk.com/doc-193091950_644258711?hash=cfckpvE1H5CSWFHeC3VEltWGizP4TMQ5vH9LGfkH8RP&amp;dl=CHPQCgJWIZeGXhV5gLAZbL3DepQ5Pvhsm0BUwprZVID; vk.com/corporate_university)</t>
  </si>
  <si>
    <t>«Новосибирский Штаб Трудовых Отрядов»</t>
  </si>
  <si>
    <t>долгосрочный  январь-декабрь</t>
  </si>
  <si>
    <t>14-30</t>
  </si>
  <si>
    <t>«Штаб трудовых отрядов при главе администрации Кировского района»</t>
  </si>
  <si>
    <t>среднесрочный январь-декабрь</t>
  </si>
  <si>
    <t xml:space="preserve">«ЭКО-волонтерство» </t>
  </si>
  <si>
    <t>«Подари тепло»</t>
  </si>
  <si>
    <t>14-18</t>
  </si>
  <si>
    <t>«Безымянная высота 224.1»</t>
  </si>
  <si>
    <t xml:space="preserve">Проект экологического воспитания подростков и молодежи «Я люблю природу» </t>
  </si>
  <si>
    <t>«Новосибирск международный»</t>
  </si>
  <si>
    <t xml:space="preserve">«Трудоустройство несовершеннолетних» </t>
  </si>
  <si>
    <t>долгосрочный  март-ноябрь</t>
  </si>
  <si>
    <t>14-17</t>
  </si>
  <si>
    <t xml:space="preserve"> «Созвездие сердец» </t>
  </si>
  <si>
    <t xml:space="preserve">
</t>
  </si>
  <si>
    <t>Конкурс микрогрантов Росмолодежь -2022
Дата подачи заявки: 21 июля 2022 г.</t>
  </si>
  <si>
    <t>8-17</t>
  </si>
  <si>
    <t xml:space="preserve">Грантовый конкурс общественных стартапов «Со мной регион успешнее!»
Дата подачи заявки 25.10. 2022
</t>
  </si>
  <si>
    <t>«Сам себе шеф повар»</t>
  </si>
  <si>
    <t>16-21</t>
  </si>
  <si>
    <t xml:space="preserve">среднесрочный
февраль–декабрь
</t>
  </si>
  <si>
    <t xml:space="preserve">«Корпоративное 
добровольчество»
</t>
  </si>
  <si>
    <t xml:space="preserve">«Вид из окна»
</t>
  </si>
  <si>
    <t>среднесрочный февраль-ноябрь</t>
  </si>
  <si>
    <t xml:space="preserve">Конкурс по предоставлению грантов в форме субсидий из областного бюджета Новосибирской области социально ориентированным некоммерческим организациям на реализацию социально значимых проектов
Дата подачи заявки: 05.03.2022 г. Всероссийского конкурса "Регион добрых дел" 2021
Дата подачи
31.03.2021 г.
</t>
  </si>
  <si>
    <t>12-18</t>
  </si>
  <si>
    <t>18-35</t>
  </si>
  <si>
    <t xml:space="preserve">14-17 </t>
  </si>
  <si>
    <t>Конкурс социально значимых проектов при поддержке департамента культуры, спорта и молодежной политики мэрии города Новосибирска «Парад идей»</t>
  </si>
  <si>
    <t>Фонд президентских грантов
(ФПГ)</t>
  </si>
  <si>
    <t>15-18</t>
  </si>
  <si>
    <t xml:space="preserve">Конкурс по предоставлению грантов в форме субсидий из областного бюджета Новосибирской области
социально ориентированным некоммерческим организациям на реализацию социально значимых проектов
</t>
  </si>
  <si>
    <t>17-23                                                                                                                             семьи, воспитывающие детей с инвалидностью и ОВЗ</t>
  </si>
  <si>
    <t>Интегративный проект «Идем в гости!»</t>
  </si>
  <si>
    <t>Площадь по структурным подразделениям:                                                                                                                                                                                                                                                                      "Штаб трудовых отрядов" - (297,7+312+243,0)= 852,8 кв.м.  "Штаб добровольцев Кировского района" -  243,1 кв.м                                                                                                                "Ефремовец" - 302,9 кв.м.                                                                                                                     "Авангард" - 128,3 кв.м.                                                                                                                                                               "Пламя" - 226,8 кв.м.                                                                                                                                                                        "Орион" - 649,6 кв.м.                                                                                                                                                                               "ТО "Огни" -200,2 кв.м.                                                                                                                              Итого: 2 603,7 кв.м.</t>
  </si>
  <si>
    <t xml:space="preserve">Площадь по структурным подразделениям:                                                                                                                                                                                                                                                                      "Штаб трудовых отрядов" - (198,2+260+229,7)= 687,9 кв.м.                                                                                                                  "Ефремовец" - 225,0 кв.м.                                                                                                                     "Авангард" - 78,0 кв.м.                                                                                                                                                               "Пламя" - 191,2 кв.м.                                                                                                                                                                        "Орион" - 323,8 кв.м.                                                                                                                                                                               "ТО "Огни" -168 кв.м. 
«Штаб добровольцев Кировского района»-  229,7 кв.м.                                                                                                                           Итого: 1 903,6 кв.м.
</t>
  </si>
  <si>
    <t xml:space="preserve">"Авангард" пн., пт. 09:00-19:00;  вт., чт. 09:00-21:00; ср. 09:00-22:00; сб. 16:00-21:00; вс. - выходной. "Ефремовец" пн., ср. 09:00-21:30; вт., чт. 09:00-21:00; пт. 09:00-20:00; сб. 10:00-16:00; вс.- выходной. ТО "Огни" пн.-пт. 10:00-21:30; сб. 09:00-20:30; вс. - выходной. "Орион" - пн.- пт. 09:00-21:00; сб. 09:00-20:00; вс. - выходной. "Пламя" (ул. Петухова, 118) - пн., вт., ср., чт., пт. 09:00-20:00; сб. 10:00-19:00; вс. 10:00-14:00. "Пламя" (ул. Зорге, 269) - пн., ср., пт. 08:30-13:30; сб. 16:00-21:00; вс. 10:00-15:00. "Штаб добровольцев Кировского района" (ул. Телевизионная, 9) пн.-пт. 09:00-19:30; сб. 09:00-13:30. "Штаб трудовых отрядов" (ул. Н.-Данченко, 135) пн.-пт. 10:00-19:00; вс. 12:00-16:30; сб. - выходной. "Штаб трудовых отрядов" (ул. Н.-Данченко, 139) пн., пт. 17:00-21:00; вт. 18:00-21:00; ср. 16:00-21:30; чт. 18:00-21:30; сб., вс. 10:00-21:00. </t>
  </si>
  <si>
    <t>12-35</t>
  </si>
  <si>
    <t xml:space="preserve">Всероссийский конкурс молодежных проектов среди граждан Российской Федерации в возрасте от 14 до 35 лет
«Росмолодёжь. Гранты 1 сезон»
Дата подачи заявки 30.03. 2022 г.
Всероссийский конкурс молодежных проектов среди граждан Российской Федерации в возрасте от 14 до 35 лет
«Росмолодёжь. Гранты 2 сезон»
Дата подачи заявки 19.08. 2022 г.
Грантовый конкурс общественных стартапов «Со мной регион успешнее!»
Дата подачи заявки 25.10. 2022
</t>
  </si>
  <si>
    <t>среднесрочный январь-апрель</t>
  </si>
  <si>
    <t>13-18</t>
  </si>
  <si>
    <t>среднесрочный февраль-декабрь</t>
  </si>
  <si>
    <t xml:space="preserve">Районная профилактическая акция
«Клевер»
</t>
  </si>
  <si>
    <t xml:space="preserve">Праздничная программа «СибFresh’22», посвящённая
Дню города
Фестиваль молодёжи
«Энергия молодости»
</t>
  </si>
  <si>
    <t>«Равно значит КОНГРУЭНТНО» районная интеллектуальная программа</t>
  </si>
  <si>
    <t xml:space="preserve">Праздничная программа
«Весна Победы»
Митинг-шествие
«Я помню, значит я живу»
Вахты памяти
в Дни воинской славы России
</t>
  </si>
  <si>
    <t xml:space="preserve">Летний фестиваль творчества
«Арбузная долька»
</t>
  </si>
  <si>
    <t xml:space="preserve">Районная акция «Помоги делом!»
совместно с ГБУЗ НСО
«Новосибирский центр крови»
</t>
  </si>
  <si>
    <t xml:space="preserve">Информационная палатка
«Профилактика ВИЧ-инфекции среди молодёжи»
</t>
  </si>
  <si>
    <t>Открытая образовательная платформа для молодых руководители танцевальных коллективов «КУЛЬТПРОСВЕТ»</t>
  </si>
  <si>
    <t>Фестиваль молодых семей</t>
  </si>
  <si>
    <t xml:space="preserve">Акция по вручению паспортов
гражданина РФ молодым людям, 
достигшим 14-летнего возраста
</t>
  </si>
  <si>
    <t>содействие развитию активной жизненной позиции</t>
  </si>
  <si>
    <t xml:space="preserve">Профилактика асоциального и деструктивного поведения </t>
  </si>
  <si>
    <t>18-20</t>
  </si>
  <si>
    <t>14-35</t>
  </si>
  <si>
    <t>гражданское и патриотическое воспитание</t>
  </si>
  <si>
    <t xml:space="preserve">гражданское и патриотическое воспитание
молодежи
</t>
  </si>
  <si>
    <t>пропаганда здорового образа жизни в молодежной среде</t>
  </si>
  <si>
    <t>гражданское и патриотическое воспитание молодежи</t>
  </si>
  <si>
    <t>14-25</t>
  </si>
  <si>
    <t>поддержка молодой семьи</t>
  </si>
  <si>
    <t xml:space="preserve">Районный конкурс 
«Волонтёр – это звучит гордо!»
</t>
  </si>
  <si>
    <t>ООО "Центр повышения квалификации и переподготовки "Луч Знаний" (курс переподготовки "Специалист по работе с молодежью 300 ч.) (https://luchznaniy.ru/kpp/#course)</t>
  </si>
  <si>
    <t>https://rutube.ru/channel/25542678/</t>
  </si>
  <si>
    <t>Областная профильная смена Ассоциации Молодежных Клубов Интеллектуального развития АМКИР</t>
  </si>
  <si>
    <t xml:space="preserve">06.08.2022 – 15.08.2022 </t>
  </si>
  <si>
    <t>https://vk.com/amkirsmena</t>
  </si>
  <si>
    <t>Организация и проведение интеллектуальных игр и турниров</t>
  </si>
  <si>
    <t xml:space="preserve">ООО Центр отдыха и оздоровления 
Новосибирская область, Ордынский р-н, с. Красный Яр.
</t>
  </si>
  <si>
    <t>Первенстве Сибири по интеллектуальным играм</t>
  </si>
  <si>
    <t>25.02.2022 – 27.02.2022</t>
  </si>
  <si>
    <t xml:space="preserve">Клуб «Отдых»
МБОУ СОШ № 4
</t>
  </si>
  <si>
    <t xml:space="preserve">https://vk.com/persib
https://vk.com/persib?w=wall-762049_3894
</t>
  </si>
  <si>
    <t>Координация проведения состязания по «Интеллектуальному многоборью», «Хамсе», Дополнительной дисциплине и спортивной «Своей игре» для команд школьной группы</t>
  </si>
  <si>
    <t>Региональный форум «Экология и культура»</t>
  </si>
  <si>
    <t>Коворкинг-центр «Точка кипения – Новосибирск», ул. Николаева, 11</t>
  </si>
  <si>
    <t>https://vk.com/spplamya?w=wall286994088_4115%2Fall</t>
  </si>
  <si>
    <t>Выступление  на пленарной части, выставка работ участников проекта «Я люблю природу»</t>
  </si>
  <si>
    <t xml:space="preserve">Третий ежегодный общественный форум
«Экологичный Новосибирск»
</t>
  </si>
  <si>
    <t>ГПНТБ СО РАН, Восход, 15</t>
  </si>
  <si>
    <t>https://vk.com/spplamya?w=wall286994088_4211%2Fall</t>
  </si>
  <si>
    <t>Подготовка работ, оформление фотовыставки из лучших работ участников проекта «Я люблю природу»:30 работ, 25 чел.</t>
  </si>
  <si>
    <t>Первый летний фестиваль «Экологичный Новосибирск»</t>
  </si>
  <si>
    <t xml:space="preserve">https://vk.com/spplamya?w=wall286994088_4759%2Fall
https://vk.com/pchela_ru?w=wall286994088_4766%2Fall
</t>
  </si>
  <si>
    <t>ПКиО «Центральный»</t>
  </si>
  <si>
    <t>Организация работы двух локаций в течение всего времени проведения фестиваля, ответ. 4 чел.</t>
  </si>
  <si>
    <t>Межрегиональные соревнования по единоборствам</t>
  </si>
  <si>
    <t>г. Барнаул</t>
  </si>
  <si>
    <t xml:space="preserve">https://vk.com/akademiyansk?w=wall-57900526_1575
https://vk.com/akademiyansk?w=wall-57900526_1578
https://vk.com/akademiyansk?w=wall-57900526_1584
</t>
  </si>
  <si>
    <t>Судейство</t>
  </si>
  <si>
    <t>Акция «Ночь в музее»</t>
  </si>
  <si>
    <t>Всероссийская акция «Дорога к обелиску»</t>
  </si>
  <si>
    <t>Региональная акция, посвященная Дню государственного флага России</t>
  </si>
  <si>
    <t xml:space="preserve">Акция «Георгиевская ленточка» </t>
  </si>
  <si>
    <t>Акция «Бессмертный полк»</t>
  </si>
  <si>
    <t>Акция «Свеча памяти»</t>
  </si>
  <si>
    <t>Новосибирский государственный художественный музей. Красный проспект 5.</t>
  </si>
  <si>
    <t>https://vk.com/shtdk_nsk?w=wall-187653840_3936</t>
  </si>
  <si>
    <t>волонтерское сопровождение</t>
  </si>
  <si>
    <t xml:space="preserve">18.05.2022
11.00-13.00
</t>
  </si>
  <si>
    <t>Клещихинское кладбище</t>
  </si>
  <si>
    <t>https://vk.com/shtdk_nsk?w=wall-187653840_3881</t>
  </si>
  <si>
    <t>Организация и проведение</t>
  </si>
  <si>
    <t xml:space="preserve">22.08.22 
07.30-11.00
</t>
  </si>
  <si>
    <t>ГАУК НСО «Сибирь-Концерт», ул.Селезнева, 46</t>
  </si>
  <si>
    <t>https://vk.com/shtdk_nsk?w=wall-187653840_4269</t>
  </si>
  <si>
    <t>01.05.22-09.05.22</t>
  </si>
  <si>
    <t>На территории Кировского района</t>
  </si>
  <si>
    <t>https://vk.com/shtdk_nsk?w=wall-187653840_3874</t>
  </si>
  <si>
    <t>Оператор акции на территории района</t>
  </si>
  <si>
    <t>Пл.Ленина</t>
  </si>
  <si>
    <t>https://vk.com/shtdk_nsk?w=wall-187653840_3831</t>
  </si>
  <si>
    <t xml:space="preserve">Пл.Ленина </t>
  </si>
  <si>
    <t>Областная студенческая конференция «Сегодня - студент, завтра - специалист».</t>
  </si>
  <si>
    <t xml:space="preserve">23.03.2022
10.00-14.00
</t>
  </si>
  <si>
    <t>ГБПОУ НСО «НПК»</t>
  </si>
  <si>
    <t>https://vk.com/shtdk_nsk?w=wall-187653840_3588</t>
  </si>
  <si>
    <t>жюри</t>
  </si>
  <si>
    <t xml:space="preserve">Международная научно-практическая конференция «Государственная молодежная политика: практики и стратегии»/ </t>
  </si>
  <si>
    <t>02.06.22-03.06.22</t>
  </si>
  <si>
    <t xml:space="preserve">РАНХиГС
Нижегородская, 6
</t>
  </si>
  <si>
    <t>https://vk.com/shtdk_nsk?w=wall-187653840_3968</t>
  </si>
  <si>
    <t>выступление с докладом</t>
  </si>
  <si>
    <t>IX Международный форум технологического развития ТЕХНОПРОМ-2022</t>
  </si>
  <si>
    <t xml:space="preserve">23-26.08.22
08.00-19.00
</t>
  </si>
  <si>
    <t>Станционная, 104 «Новосибирск Экспоцентр»</t>
  </si>
  <si>
    <t>https://vk.com/shtdk_nsk?w=wall-187653840_4296</t>
  </si>
  <si>
    <t>Волонтерское сопровождение</t>
  </si>
  <si>
    <t xml:space="preserve">Всероссийские соревнования по карате «Кубок успеха» </t>
  </si>
  <si>
    <t xml:space="preserve">01.04.2022-
03.04.2022
08.00-20.00
</t>
  </si>
  <si>
    <t>СК «Александрит», по адресу ул. Петухова, 6/7</t>
  </si>
  <si>
    <t>https://vk.com/shtdk_nsk?w=wall-187653840_3667</t>
  </si>
  <si>
    <t>Соревнованиях среди юных биатлонистов 2003-2012 г.р. «Кубок А. Богалий –Skinir»</t>
  </si>
  <si>
    <t xml:space="preserve">29.03.2022- 30.03.2022
09.00-18.00
</t>
  </si>
  <si>
    <t>ул. Биатлонная, 9</t>
  </si>
  <si>
    <t>https://vk.com/shtdk_nsk?w=wall-187653840_3642</t>
  </si>
  <si>
    <t>Всероссийский полумарафон «Забег.РФ»</t>
  </si>
  <si>
    <t xml:space="preserve">20.05.2022-22.05.2022
09.00-18.00
</t>
  </si>
  <si>
    <t>ул. Восход 15, площадь Пименова.</t>
  </si>
  <si>
    <t>https://vk.com/shtdk_nsk?w=wall-187653840_3952</t>
  </si>
  <si>
    <t xml:space="preserve">Стратегическая сессия по направления «Работающая молодёжь» </t>
  </si>
  <si>
    <t>02.04.2022-03.04.2022</t>
  </si>
  <si>
    <t>Р.п. Маслянино</t>
  </si>
  <si>
    <t>https://vk.com/shtdk_nsk?w=wall-187653840_3644</t>
  </si>
  <si>
    <t>участники</t>
  </si>
  <si>
    <t>Молодёжный форум новосибисркой области «PROрегион 2022»</t>
  </si>
  <si>
    <t>06.09.22-09.09.22</t>
  </si>
  <si>
    <t>Образовательный парк им. О.Кошевого г. Бердск, Новый поселок, ул. Речкуновская зона отдыха, 8.</t>
  </si>
  <si>
    <t>https://vk.com/shtdk_nsk?w=wall-187653840_4350</t>
  </si>
  <si>
    <t>Международный многожанровый фестиваль-конкурс «Весенние ритмы» арт-проект «Ты можешь» Награждается У. Глумова, воспитанница КФ «ГитАрт». Руководитель М. С. Коробицина СП «Орион»</t>
  </si>
  <si>
    <t>Международный многожанровый фестиваль-конкурс искусств «Россия -Родина моя» арт-проект «Ты можешь» Награждается М. Евсеева, воспитанница вокальной мастерской «Lauda». Руководитель Н. С. Нестеренко СП «Орион»</t>
  </si>
  <si>
    <t>Международный конкурс-фестиваль восходящих артистов искусств «KlЮкva» Награждается С. Пиркова, воспитанница вокальной мастерской «Lauda». Руководитель Н. С. Нестеренко  СП  «Орион»</t>
  </si>
  <si>
    <t>Международный конкурс-фестиваль восходящих артистов искусств «KlЮкva» Награждается А. Столярова, воспитанница вокальной мастерской «Lauda». Руководитель Н. С. Нестеренко  СП  «Орион»</t>
  </si>
  <si>
    <t>Международный конкурс-фестиваль восходящих артистов искусств «KlЮкva» Награждается А. Липинская, воспитанница вокальной мастерской «Lauda». Руководитель Н. С. Нестеренко  СП  «Орион»</t>
  </si>
  <si>
    <t>XL Международный конкурс-фестиваль «Восточная сказка».  Награждается студия эстрадного танца «Вишня». Руководитель А. А. Нетунаева СП ТО «Огни»</t>
  </si>
  <si>
    <t>Международный конкурс кинофестиваля «Свет миру. Дети – 2022. Награждается Д. Берсенев, воспитанник студии экспериментальной мультипликации «Медиа». Руководитель М. А. Сирота СП «Штаб добровольцев Кировского района</t>
  </si>
  <si>
    <t>Международные соревнования по каратэ Кубок маршала А. И. Покрышкина. Награждается М.  Григорьев, воспитанник спортивного клуба «ЛЕОН ТИМ». Руководитель Д. Ю. Шабанов СП «Орион»</t>
  </si>
  <si>
    <t>г. Новосибирск</t>
  </si>
  <si>
    <t>г. Казань</t>
  </si>
  <si>
    <t>2022 г.</t>
  </si>
  <si>
    <t xml:space="preserve">Диплом лауреата III степени
</t>
  </si>
  <si>
    <t>Диплом лауреата II степени</t>
  </si>
  <si>
    <t>Диплом лауреата III степени</t>
  </si>
  <si>
    <t>Диплом лауреата I степени</t>
  </si>
  <si>
    <t>Диплом III место</t>
  </si>
  <si>
    <t>https://vk.com/public206495697</t>
  </si>
  <si>
    <t>Уборщик территорий и помещений, подсобный рабочий, разнорабочий, архивариус, распределитель работ, исполнитель художественно-оформительских работ, ученик комплектовщика, администратор, помощник вожатого</t>
  </si>
  <si>
    <t xml:space="preserve">Городской центр занятости населения, молодежная общероссийская общественная организация «Российские Студенческие Отряды» </t>
  </si>
  <si>
    <t>март-ноябрь</t>
  </si>
  <si>
    <t>https://vk.com/konkurs_klyukva</t>
  </si>
  <si>
    <t>https://www.triumph-org.ru/proekty/ochnye-proekty/vostochnaya-skazka/</t>
  </si>
  <si>
    <t>https://kinofest-svetmiru.ru/</t>
  </si>
  <si>
    <t>https://vk.com/openpokryshkinkaratecup</t>
  </si>
  <si>
    <t xml:space="preserve">I Всероссийский православный фестиваль детско-юношеского творчества «Лики святых глазами детей». Награждается коллектив студии экспериментальной мультипликации «Медиа». Номинация «Проба пера». Руководитель М. А. Сирота, СП «Штаб добровольцев Кировского района» </t>
  </si>
  <si>
    <t>Всероссийский фестиваль-конкурс исполнительских искусств «YELLOW FEST». Награждается Эстрадно-спортивные коллективы «Эксперимент» и Эксперимент-STAR». Руководители М. Ю. Седыченко, К. Б. Степанова СП «Ефремовец» (Возраст 3-6 лет)</t>
  </si>
  <si>
    <t>Всероссийский фестиваль-конкурс исполнительских искусств «YELLOW FEST». Награждается Эстрадно-спортивные коллективы «Эксперимент» и Эксперимент-STAR». Руководители М. Ю. Седыченко, К. Б. Степанова СП «Ефремовец» (Возраст 7- 10 лет)</t>
  </si>
  <si>
    <t>II Всероссийский фестиваль-конкурс современной хореографии «VLIЯNIE»    Мастерская современного танца TYT.  Руководители Н. в. Бугеро, М. И. Алтышева СП «Орион»</t>
  </si>
  <si>
    <t>Восьмой всероссийский чемпионат искусств «Сила движения» 2022 Награждается Мастерская современного танца TYT.  Руководители Н. в. Бугеро, М. И. Алтышева СП «Орион»</t>
  </si>
  <si>
    <t>Всероссийский многожанровый фестиваль детского и молодежного творчества» Сибирские пташки» Награждается Мастерская современного танца TYT.  Руководители Н. В. Бугеро, М. И. Алтышева СП «Орион»</t>
  </si>
  <si>
    <t>Всероссийский фестиваль детского и юношеского творчества «Золотой кубок России». Награждаются Эстрадно-спортивные коллективы «Эксперимент» и «Эксперимент-STAR» Руководители М. Ю. Седыченко, К. Б. Степанова СП «Ефремовец»</t>
  </si>
  <si>
    <t>Всероссийский фестиваль талантов «Колибри» Награждаются Эстрадно-спортивные коллективы «Эксперимент» и «Эксперимент-STAR» Руководители М. Ю. Седыченко, К. Б. Степанова СП «Ефремовец» (номер «Страсти по гоголю»</t>
  </si>
  <si>
    <t>Всероссийский фестиваль талантов «Колибри» Награждаются Эстрадно-спортивные коллективы «Эксперимент» и «Эксперимент-STAR» Руководители М. Ю. Седыченко, К. Б. Степанова СП «Ефремовец» (номер «Девочка и море»)</t>
  </si>
  <si>
    <t>Всероссийский фестиваль талантов «Колибри» Награждаются Эстрадно-спортивные коллективы «Эксперимент» и «Эксперимент-STAR» Руководители М. Ю. Седыченко, К. Б. Степанова СП «Ефремовец» (номер «Нам не до сна»</t>
  </si>
  <si>
    <t>Всероссийский фестиваль-конкурс детского дошкольного творчества «Крутышки-малышки». Награждается студия эстрадного танца «Вишня». Руководитель А. А. Нетунаева СП ТО «Огни» (5-6 лет) (Хочу в аквариум)</t>
  </si>
  <si>
    <t>Всероссийский фестиваль-конкурс детского дошкольного творчества «Крутышки-малышки». Награждается студия эстрадного танца «Вишня». Руководитель А. А. Нетунаева СП ТО «Огни» (8-9 лет) (За твоим плечом)</t>
  </si>
  <si>
    <t xml:space="preserve">Всероссийский фестиваль талантов «Сибирские самоцветы». Награждается Эстрадно-спортивные коллективы «Эксперимент» и «Эксперимент-STAR» Руководители М. Ю. Седыченко, К. Б. Степанова СП «Ефремовец» </t>
  </si>
  <si>
    <t>Всероссийский фестиваль талантов «Времена года».  Награждается Эстрадно-спортивные коллективы «Эксперимент» и Эксперимент-STAR». Руководители М. Ю. Седыченко,  К. Б. Степанова СП «Ефремовец»</t>
  </si>
  <si>
    <t>Всероссийский хореографический фестиваль «Создай мечту». Награждается студия эстрадного танца «Вишня». Руководитель А. А. Нетунаева СП ТО «Огни» (5-6 лет)</t>
  </si>
  <si>
    <t>Всероссийский хореографический фестиваль «Создай мечту». Награждается студия эстрадного танца «Вишня». Руководитель А. А. Нетунаева СП ТО «Огни» (10-12 лет) (Дальний берег детства)</t>
  </si>
  <si>
    <t>Всероссийский хореографический фестиваль «Создай мечту». Награждается студия эстрадного танца «Вишня». Руководитель А. А. Нетунаева СП ТО «Огни» (10-12 лет) (душа бабочки)</t>
  </si>
  <si>
    <t>Всероссийский хореографический фестиваль «Создай мечту». Награждается студия эстрадного танца «Вишня». Руководитель А. А. Нетунаева СП ТО «Огни» (7-9 лет)</t>
  </si>
  <si>
    <t>Всероссийский фестиваль-конкурс хореографического мастерства RED FEST. Награждается студия эстрадного танца «Вишня». Руководитель А. А. Нетунаева СП ТО «Огни» (11-14 лет)</t>
  </si>
  <si>
    <t>Всероссийский фестиваль-конкурс хореографического мастерства RED FEST. Награждается студия эстрадного танца «Вишня». Руководитель А. А. Нетунаева СП ТО «Огни» (7-10 лет)</t>
  </si>
  <si>
    <t>Всероссийский многожанровый конкурс, посвященный полету Юрия Гагарина в космос. Награждается воспитанник КФ «ГитАрт» М. Выдрин. Руководитель М. С. Коробицина  СП «Орион».</t>
  </si>
  <si>
    <t>Всероссийский многожанровый конкурс, посвященный полету Юрия Гагарина в космос. Награждается воспитанница КФ «ГитАрт» В. Михалева. Руководитель М. С. Коробицина  СП «Орион».</t>
  </si>
  <si>
    <t xml:space="preserve">Диплом лауреата </t>
  </si>
  <si>
    <t>Диплом II место</t>
  </si>
  <si>
    <t xml:space="preserve">Диплом III место </t>
  </si>
  <si>
    <t>Диплом I место</t>
  </si>
  <si>
    <t>Диплом I степени</t>
  </si>
  <si>
    <t>Диплом III степени</t>
  </si>
  <si>
    <t>Диплом дипломанта  II степени</t>
  </si>
  <si>
    <t>http://www.verav.ru/common/message.php?table=news&amp;num=57792</t>
  </si>
  <si>
    <t>https://vk.com/sibdc2019</t>
  </si>
  <si>
    <t>https://vk.com/yellowfest2022</t>
  </si>
  <si>
    <t>https://vk.com/sila_dvizhenia</t>
  </si>
  <si>
    <t>Региональный онлайн-квиз «Герои- земляки». Награждается команда «ПрофИтролли». Руководитель О. А. Толмачева СП «Ефремовец»</t>
  </si>
  <si>
    <t>Региональные открытые соревнования по ирландским танцам Omsk Open Feis. Награждается Быстрова Ольга, воспитанница КФ «Ирландские танцы». Руководитель С. М. Кителева СП «Штаб трудовых отрядов» (Primary Trad Set/o 31)</t>
  </si>
  <si>
    <t>Региональные открытые соревнования по ирландским танцам Omsk Open Feis. Награждается Быстрова Ольга, воспитанница КФ «Ирландские танцы». Руководитель С. М. Кителева СП «Штаб трудовых отрядов» (Begnner  Hornpipe o 13)</t>
  </si>
  <si>
    <t>Региональные открытые соревнования по ирландским танцам Omsk Open Feis. Награждается Быстрова Ольга, воспитанница КФ «Ирландские танцы». Руководитель С. М. Кителева СП «Штаб трудовых отрядов» (Primary Treble Gig o 28)</t>
  </si>
  <si>
    <t>Региональные открытые соревнования по ирландским танцам Omsk Open Feis. Награждается Быстрова Ольга, воспитанница КФ «Ирландские танцы». Руководитель С. М. Кителева СП «Штаб трудовых отрядов» (Primary Hornpipe o26)</t>
  </si>
  <si>
    <t xml:space="preserve">Открытый межрегиональный чемпионат по современной хореографии и Oriental? Bollywood. Награждается студия эстрадного танца «Вишня». Руководитель А. А. Нетунаева СП ТО «Огни» </t>
  </si>
  <si>
    <t>XII региональный фестиваль единоборств «Кубок содружества».открытый турнир по ашихара интернешнл каратэ. Награждается М. Кириллов, воспитанник КФ «Каратэ». Руководитель А. А. Коханов СП «Пламя»</t>
  </si>
  <si>
    <t>XII региональный фестиваль единоборств «Кубок содружества».открытый турнир по ашихара интернешнл каратэ. Награждается А. Маслик, воспитанник КФ «Каратэ». Руководитель А. А. Коханов СП «Пламя»</t>
  </si>
  <si>
    <t>XII региональный фестиваль единоборств «Кубок содружества».открытый турнир по ашихара интернешнл каратэ. Награждается А. Кухарев, воспитанник КФ «Каратэ». Руководитель А. А. Коханов СП «Пламя»</t>
  </si>
  <si>
    <t>XII региональный фестиваль единоборств «Кубок содружества».открытый турнир по ашихара интернешнл каратэ. Награждается М. Сокольский, воспитанник КФ «Каратэ». Руководитель А. А. Коханов СП «Пламя»</t>
  </si>
  <si>
    <t>XII региональный фестиваль единоборств «Кубок содружества».открытый турнир по ашихара интернешнл каратэ. Награждается П. Катилевский, воспитанник КФ «Каратэ». Руководитель А. А. Коханов СП «Пламя»</t>
  </si>
  <si>
    <t>XII региональный фестиваль единоборств «Кубок содружества».открытый турнир по ашихара интернешнл каратэ. Награждается А. Хазеев, воспитанник КФ «Каратэ». Руководитель А. А. Коханов СП «Пламя»</t>
  </si>
  <si>
    <t>XII региональный фестиваль единоборств «Кубок содружества».открытый турнир по ашихара интернешнл каратэ. Награждается Е. Акатова , воспитанница КФ «Каратэ». Руководитель А. А. Коханов СП «Пламя»</t>
  </si>
  <si>
    <t>XII региональный фестиваль единоборств «Кубок содружества».открытый турнир по ашихара интернешнл каратэ. Награждается Э. Адольф, воспитанница КФ «Каратэ». Руководитель А. А. Коханов СП «Пламя»</t>
  </si>
  <si>
    <t>XIII межрегиональный турнир по кешинкан каратэ «Открытый кубок федерации» Награждается А. Бардакова, воспитанница КФ «Каратэ». Руководитель А. А. Коханов СП «Пламя»</t>
  </si>
  <si>
    <t>Открытый турнир по видам единоброств, посвященным 20-летию спортивного клуба «Антэй»</t>
  </si>
  <si>
    <t>Областная профильная смена для членов клубов интеллектуального развития. Награждается Д. Недосекина, участница команды «Золотое сечение». Руководитель О. А. Толмачева, СП «Ефремовец»</t>
  </si>
  <si>
    <t>Областная профильная смена для членов клубов интеллектуального развития. Награждается Е. Тертых, участница команды «Золотое сечение». Руководитель О. А. Толмачева, СП «Ефремовец»</t>
  </si>
  <si>
    <t>Областная профильная смена для членов клубов интеллектуального развития. Награждается команда «Золотое сечение». Руководитель О. А. Толмачева, СП «Ефремовец» (Литературный батл)</t>
  </si>
  <si>
    <t>I областной конкурс мультипликационных фильмов о Сибири. Награждается  Е. Спиридонова, воспитанница Студии экспериментальной мультипликации «Медиа». Руководитель М. А. Сирота СП «Штаб добровольцев Кировского района»</t>
  </si>
  <si>
    <t>Открытый межрегиональный турнир по Кеншинкан каратэ. Награждается  Д. Мамотов, воспитанник КФ «Каратэ». Руководитель А. А. Каханов, СП «Пламя» (дисциплина safe contact)</t>
  </si>
  <si>
    <t>Открытый межрегиональный турнир по Кеншинкан каратэ. Награждается  А. Хазеев, воспитанник КФ «Каратэ». Руководитель А. А. Каханов, СП «Пламя» (дисциплина kick-light)</t>
  </si>
  <si>
    <t>Открытый межрегиональный турнир по Кеншинкан каратэ. Награждается  П. Галицкая, воспитанница КФ «Каратэ». Руководитель А. А. Каханов, СП «Пламя» (дисциплина safe contact)</t>
  </si>
  <si>
    <t>Открытый межрегиональный турнир по Кеншинкан каратэ. Награждается  Н. Караваев, воспитанник КФ «Каратэ». Руководитель А. А. Каханов, СП «Пламя» (дисциплина safe contact)</t>
  </si>
  <si>
    <t>Открытый межрегиональный турнир по Кеншинкан каратэ. Награждается  А. Егупов, воспитанник КФ «Каратэ». Руководитель А. А. Каханов, СП «Пламя» (дисциплина safe contact)</t>
  </si>
  <si>
    <t>Открытый межрегиональный турнир по Кеншинкан каратэ. Награждается  А. Егупов, воспитанник КФ «Каратэ». Руководитель А. А. Каханов, СП «Пламя» (дисциплина kick-light)</t>
  </si>
  <si>
    <t>Открытый межрегиональный турнир по Кеншинкан каратэ. Награждается  А. Бардакова, воспитанница КФ «Каратэ». Руководитель А. А. Каханов, СП «Пламя» (дисциплина kick-light)</t>
  </si>
  <si>
    <t>Открытый межрегиональный турнир по Кеншинкан каратэ. Награждается  А. Маслик, воспитанник КФ «Каратэ». Руководитель А. А. Каханов, СП «Пламя» (дисциплина kick-light)</t>
  </si>
  <si>
    <t>Открытый межрегиональный турнир по Кеншинкан каратэ. Награждается  А. Маслик, воспитанник КФ «Каратэ». Руководитель А. А. Каханов, СП «Пламя» (дисциплина safe contact)</t>
  </si>
  <si>
    <t>Открытый межрегиональный турнир по Кеншинкан каратэ. Награждается  В. Маух, воспитанница КФ «Каратэ». Руководитель А. А. Каханов, СП «Пламя» (дисциплина kick-light)</t>
  </si>
  <si>
    <t>г. Омск</t>
  </si>
  <si>
    <t>г. Красноярс</t>
  </si>
  <si>
    <t>Диплом II степени</t>
  </si>
  <si>
    <t>Диплом  за II место</t>
  </si>
  <si>
    <t>Диплом  за I место</t>
  </si>
  <si>
    <t>Диплом  за III место</t>
  </si>
  <si>
    <t>Диплом за I место</t>
  </si>
  <si>
    <t>Диплом за III место</t>
  </si>
  <si>
    <t>Диплом за победу в «Сибириаде» в номинации «Икусство»</t>
  </si>
  <si>
    <t>Диплом за победу в игре «Эрудитлон»</t>
  </si>
  <si>
    <t>Диплом за победу в «Сибириаде» в номинации «Интеллект»</t>
  </si>
  <si>
    <t>Грамота за II место</t>
  </si>
  <si>
    <t>Грамота за I место</t>
  </si>
  <si>
    <t>Грамота за III место</t>
  </si>
  <si>
    <t>Городской фестиваль конкурс песен военных лет «Грозно грянула война..». награждается А Липинская, воспитанница вокальной мастерской «Lauda». Руководитель Н. Нестеренко СП «Орион»</t>
  </si>
  <si>
    <t xml:space="preserve">2022 г. </t>
  </si>
  <si>
    <t xml:space="preserve">Диплом
лауреата 
I степени
</t>
  </si>
  <si>
    <t>Городской онлайн-конкурс Россия Чемпион в поддержку российских спортсменов на Олимпиаде в Пекине. Награждается А Гунгина, воспитанница вокальной мастерской «Lauda». Руководитель Н. Нестеренко СП «Орион»</t>
  </si>
  <si>
    <t>Городской онлайн-конкурс Россия Чемпион в поддержку российских спортсменов на Олимпиаде в Пекине. Награждается В. Зозуля, воспитанница вокальной мастерской «Lauda». Руководитель Н. Нестеренко СП «Орион»</t>
  </si>
  <si>
    <t>Городской онлайн-конкурс Россия Чемпион в поддержку российских спортсменов на Олимпиаде в Пекине. Награждается А. Машинский, воспитанник вокальной мастерской «Lauda». Руководитель Н. Нестеренко СП «Орион»</t>
  </si>
  <si>
    <t>Городской онлайн-конкурс Россия Чемпион в поддержку российских спортсменов на Олимпиаде в Пекине. Награждается О. Постолаки, воспитанница вокальной мастерской «Lauda». Руководитель Н. Нестеренко СП «Орион»</t>
  </si>
  <si>
    <t>Диплом победителя</t>
  </si>
  <si>
    <t>Городские соревнования по ирландскому танцу. Награждается Д. Смирнова,  воспитанница КФ «Ирландские танцы». Руководитель С. М. Кителева СП «Штаб трудовых отрядов» ( OPEN REEL over 30)</t>
  </si>
  <si>
    <t>Городские соревнования по ирландскому танцу. Награждается Д. Смирнова,  воспитанница КФ «Ирландские танцы». Руководитель С. М. Кителева СП «Штаб трудовых отрядов» ( OPEN HORNPIPE over 23)</t>
  </si>
  <si>
    <t>Городские соревнования по ирландскому танцу. Награждается Д. Смирнова,  воспитанница КФ «Ирландские танцы». Руководитель С. М. Кителева СП «Штаб трудовых отрядов» Preliminary Champ over 20)</t>
  </si>
  <si>
    <t>Городской конкурс «Эко-стиль». Номинация «Самый оригинальный костюм из бросовых материалов». Награждается  штаб добровольцев Кировского района. Руководитель А. Е. Копылова</t>
  </si>
  <si>
    <t>Диплом за II место</t>
  </si>
  <si>
    <t>Почетная грамота за победу</t>
  </si>
  <si>
    <t>Открытый районный конкурс детского рисунка «Русские сказки и русские былины» Награждается Т. Козлов, воспитанник КФ «Арт-студия «Широкий формат». Руководитель Н. Н.  Гончарова СП «Авангард»</t>
  </si>
  <si>
    <t xml:space="preserve">Диплом 
I место
</t>
  </si>
  <si>
    <t>Открытый районный конкурс детского рисунка «Русские сказки и русские былины» Награждается А. Ащеулова, воспитанница КФ «Арт-студия «Широкий формат». Руководитель Н. Н.  Гончарова СП «Авангард»</t>
  </si>
  <si>
    <t>Открытый районный конкурс детского рисунка «Русские сказки и русские былины» Награждается М. Хатин, воспитанник КФ «Арт-студия «Широкий формат». Руководитель Н. Н.  Гончарова СП «Авангард»</t>
  </si>
  <si>
    <t>Районный онлайн-фестиваль «Город трудовой доблести-Город наших побед». Награждается группа ВИА «Волшебный мост». Руководитель В. В. Третьяков, СП «Пламя»</t>
  </si>
  <si>
    <t>Районный онлайн-конкурс «ЭХО Великой Победы». Награждается  ВИА «Волшебный мост» Руководитель В. В. Третьяков, СП «Пламя»</t>
  </si>
  <si>
    <t xml:space="preserve">Диплом лауреата 
II степени
</t>
  </si>
  <si>
    <t xml:space="preserve">Диплом лауреата 
III степени
</t>
  </si>
  <si>
    <t>Районный онлайн-конкурс «ЭХО Великой Победы». Награждается У.  Нестерович, воспитанница креативного пространства «Гранатовая стрекоза» Руководитель С. В. Чупина, СП «Пламя»</t>
  </si>
  <si>
    <t>Районный онлайн-конкурс «ЭХО Великой Победы». Награждается М.  Пичугина, воспитанница креативного пространства «Гранатовая стрекоза» Руководитель С. В. Чупина, СП «Пламя»</t>
  </si>
  <si>
    <t>Районный онлайн-конкурс «ЭХО Великой Победы». Награждается Н.  Волкова, воспитанница креативного пространства «Гранатовая стрекоза» Руководитель С. В. Чупина, СП «Пламя»</t>
  </si>
  <si>
    <t>Районный онлайн-фестиваль «Город трудовой доблести - Город наших побед». Награждается П. Готовщик, воспитанница вокальной студии «Lauda». Руководитель Н. С. Нестеренко, СП «Орион»</t>
  </si>
  <si>
    <t>Районный онлайн-фестиваль «Город трудовой доблести -Город наших побед». Награждается Ф. Додорин, воспитанник вокальной студии «Lauda». Руководитель Н. С. Нестеренко, СП «Орион»</t>
  </si>
  <si>
    <t>Районный онлайн-фестиваль «Город трудовой доблести -Город наших побед». Награждается К. Топоркова, воспитанница вокальной студии «Lauda». Руководитель Н. С. Нестеренко, СП «Орион»</t>
  </si>
  <si>
    <t xml:space="preserve">VII Всероссийский фестиваль молодежного и семейного экранного творчества «МультСемья». Награждается Д. Берсенев, воспитанник студии экспериментальной мультипликации «Медиа». Руководитель М. А. Сирота СП «Штаб добровольцев Кировского района» </t>
  </si>
  <si>
    <t xml:space="preserve">VII Всероссийский фестиваль молодежного и семейного экранного творчества «МультСемья». Конкурс «Снимаем дома». Награждается Д. Берсенев, воспитанник студии экспериментальной мультипликации «Медиа». Руководитель М. А. Сирота СП «Штаб добровольцев Кировского района» </t>
  </si>
  <si>
    <t xml:space="preserve">Диплом 
II степени
</t>
  </si>
  <si>
    <t xml:space="preserve">Диплом 
I степени
</t>
  </si>
  <si>
    <t>Городской творческий конкурс «Читаем стихи о матери» Награждается Н.  Волкова, воспитанница креативного пространства «Гранатовая стрекоза». Руководитель С. В. Чупина СП «Пламя»</t>
  </si>
  <si>
    <t xml:space="preserve">Диплом
за III место 
</t>
  </si>
  <si>
    <t>Городская патриотическая интернет-акция «Голос Победы». Награждается А.  П. Готовщик, воспитанница вокальной студии «Lauda» Руководитель Н. С. Нестеренко СП «Орион»</t>
  </si>
  <si>
    <t>Городская образовательная платформа «Культ.про.свет». Награждается эстрадно-спортивный коллектив «Эксперимент»</t>
  </si>
  <si>
    <t>Кубок Новосибирска по игре «Что? Где? Когда?. Награждается команда «Улыбаемся и пашем». Руководитель О. А. Толмачева СП «Ефремовец»</t>
  </si>
  <si>
    <t>Кубок Новосибирска по игре «Что? Где? Когда?. Награждается команда «Улыбаемся и пашем» Руководитель О. А. Толмачева СП «Ефремовец»</t>
  </si>
  <si>
    <t>Диплом лауреата  II степени</t>
  </si>
  <si>
    <t>Диплом лауреата  III степени</t>
  </si>
  <si>
    <t>Диплом за I место в VI туре</t>
  </si>
  <si>
    <t>Диплом за I место в II туре</t>
  </si>
  <si>
    <t>Диплом за II место в I туре</t>
  </si>
  <si>
    <t>Диплом за I место в III туре</t>
  </si>
  <si>
    <t>Диплом за II место в V туре</t>
  </si>
  <si>
    <t>Диплом за I место в IV туре</t>
  </si>
  <si>
    <t xml:space="preserve">Диплом за I место </t>
  </si>
  <si>
    <t>Спартакиада Новосибирского штаба трудовых отрядов. Награждается отряд «Сибиряки» МБУ «Центр «Молодежный».Куратор А. В. Зубова СП «Штаб трудовых отрядов. (Баскетбол)</t>
  </si>
  <si>
    <t>Спартакиада Новосибирского штаба трудовых отрядов. Награждается отряд «Браттья» МБУ «Центр №Молодежный».Куратор А. В. Зубова СП «Штаб трудовых отрядов. (Баскетбол)</t>
  </si>
  <si>
    <t>Спартакиада Новосибирского штаба трудовых отрядов. Награждается отряд «Торнадо» МБУ «Центр «Молодежный».Куратор А. В. Зубова СП «Штаб трудовых отрядов. (соревнования групп поддержки)</t>
  </si>
  <si>
    <t>Спартакиада Новосибирского штаба трудовых отрядов. Награждается Д. Голодов, член отряда «БраТТья». Куратор А. В. Зубова СП «Штаб трудовых отрядов. (Киберспорт, дисциплина FORZA)</t>
  </si>
  <si>
    <t>Спартакиада Новосибирского штаба трудовых отрядов. Награждается И. Чиков, член отряда «Интеллигенция». Куратор А. В. Зубова СП «Штаб трудовых отрядов. (Киберспорт, дисциплина Kinect Adventur)</t>
  </si>
  <si>
    <t>Спартакиада Новосибирского штаба трудовых отрядов. Награждается отряд «Торнадо» МБУ «Центр «Молодежный». Куратор А. В. Зубова СП «Штаб трудовых отрядов. (Волейбол)</t>
  </si>
  <si>
    <t>Спартакиада Новосибирского штаба трудовых отрядов. Награждается отряд «БраТТья» МБУ «Центр «Молодежный». Куратор А. В. Зубова СП «Штаб трудовых отрядов. (Лапта)</t>
  </si>
  <si>
    <t>Спартакиада Новосибирского штаба трудовых отрядов. Награждается отряд «Торнадо» МБУ «Центр «Молодежный». Куратор А. В. Зубова СП «Штаб трудовых отрядов. (Лапта)</t>
  </si>
  <si>
    <t xml:space="preserve">Диплом за III место </t>
  </si>
  <si>
    <t xml:space="preserve">Диплом за II место </t>
  </si>
  <si>
    <t>Спартакиада Новосибирского штаба трудовых отрядов. Награждается отряд «БраТТья» МБУ «Центр «Молодежный».Куратор А. В. Зубова СП «Штаб трудовых отрядов. (Перетягивание каната)</t>
  </si>
  <si>
    <t>Спартакиада Новосибирского штаба трудовых отрядов. Награждается отряд «Торнадо» МБУ «Центр «Молодежный». Куратор А. В. Зубова СП «Штаб трудовых отрядов. (Перетягивание каната)</t>
  </si>
  <si>
    <t>Спартакиада Новосибирского штаба трудовых отрядов. Награждается отряд «Торнадо» МБУ «Центр «Молодежный». Куратор А. В. Зубова СП «Штаб трудовых отрядов. (Эстафета 4 по 100 м.)</t>
  </si>
  <si>
    <t>Спартакиада Новосибирского штаба трудовых отрядов. Награждается отряд «Сибиряки» МБУ «Центр «Молодежный». Куратор А. В. Зубова СП «Штаб трудовых отрядов. (Эстафета 4 по 100 м.)</t>
  </si>
  <si>
    <t>Спартакиада Новосибирского штаба трудовых отрядов. Награждается С. Курильский, член отряда «Сибиряки». Куратор А. В. Зубова СП «Штаб трудовых отрядов. (Прыжки в длину)</t>
  </si>
  <si>
    <t>Спартакиада Новосибирского штаба трудовых отрядов. Награждается Г. Бруйло, член отряда «Торнадо». Куратор А. В. Зубова СП «Штаб трудовых отрядов. (Прыжки в длину)</t>
  </si>
  <si>
    <t>Спартакиада Новосибирского штаба трудовых отрядов. Награждается С. Шайдурова, член отряда «Сибиряки». Куратор А. В. Зубова СП «Штаб трудовых отрядов. (Бег 100 метров)</t>
  </si>
  <si>
    <t>Спартакиада Новосибирского штаба трудовых отрядов. Награждается А. Резаев, член отряда «Торнадо». Куратор А. В. Зубова СП «Штаб трудовых отрядов. (Бег 100 метров)</t>
  </si>
  <si>
    <t xml:space="preserve">Диплом  за I место </t>
  </si>
  <si>
    <t xml:space="preserve">Районная интеллектуальная игра «Perpetuum mobile». Награждается команда «Улыбаемся и пашем». Руководитель О. А. Толмачева СП «Ефремовец» </t>
  </si>
  <si>
    <t xml:space="preserve">Районный экологический турнир «В союзе с природой». Награждается команда «ПрофИтролли». Руководитель О. А. Толмачева СП «Ефремовец»  </t>
  </si>
  <si>
    <r>
      <t>Районный экологический турнир «В союзе с природой»</t>
    </r>
    <r>
      <rPr>
        <sz val="12"/>
        <color theme="1"/>
        <rFont val="Times New Roman"/>
        <family val="1"/>
        <charset val="204"/>
      </rPr>
      <t xml:space="preserve"> Награждается команда «Профитролли» Руководитель О. А. Толмачева СП «Ефремовец»</t>
    </r>
  </si>
  <si>
    <t>Фестиваль творческой самодеятельности «АРТ-Калинка». Награждается студия эстрадно-спортивного танца «Эксперимент» и «Эксперимент STAR». Руководители М. Ю. Седыченко, К. Б. Степанова СП «Ефремовец»</t>
  </si>
  <si>
    <t xml:space="preserve">Диплом за II место в третьем туре </t>
  </si>
  <si>
    <t>Диплом за II место в 3 туре</t>
  </si>
  <si>
    <t>Районный конкурс декоративно-прикладного творчества «О героях былых времен», посвященного 77-й годовщине Победы в Великой Отечественной войне  1941-1945 гг. Награждается В. Кузнецова, воспитанница Арт-студии «Широкий формат». Руководитель Н. Гончарова, СП «Авангард»</t>
  </si>
  <si>
    <t>Районный конкурс декоративно-прикладного творчества «О героях былых времен», посвященного 77-й годовщине Победы в Великой Отечественной войне  1941-1945 гг. Награждается е. Белянкина, воспитанница Арт-студии «Широкий формат». Руководитель Н. Гончарова, СП «Авангард»</t>
  </si>
  <si>
    <t xml:space="preserve">АО "Авиационная холдинговая компания "Сухой"
АО «НИИ измерительных приборов — Новосибирский завод имени Коминтерна», 
МАУ ГЦПТ, 
НОООпоПТиИМ «ТАЛАНТ - ИНИЦИАТИВА – МОЛОДОСТЬ», 
НГДО «Потешные полки», 
ООО «Амарант», 
ООО «Горклин», 
ООО «Сибирские сети», 
МБУ МЦ «Дом молодежи» Первомайского района,
 МБУ "МЦ им. А.П. Чехова", 
Автономная некоммерческая организация по развитию творческой деятельности в области искусств и организации досуга Творческое объединение Золотая рыбка",
МБУ "Молодежный Центр "Патриот"
</t>
  </si>
  <si>
    <t>https://vk.com/wall-16936597_7780</t>
  </si>
  <si>
    <t>https://vk.com/wall-34236400_17726</t>
  </si>
  <si>
    <t>https://vk.com/wall-111892148_7174</t>
  </si>
  <si>
    <t>http://kir-nsk.ru/news/aktualnoe-i-interesnoe/25526/</t>
  </si>
  <si>
    <t>https://vk.com/wall-30239942_21730</t>
  </si>
  <si>
    <t>http://kir-nsk.ru/news/aktualnoe-i-interesnoe/25520/</t>
  </si>
  <si>
    <t>https://vk.com/wall-65059833_1331</t>
  </si>
  <si>
    <t>https://vk.com/wall-124805983_2450</t>
  </si>
  <si>
    <t>https://vk.com/nskopenfeis</t>
  </si>
  <si>
    <t>https://vk.com/wall322726885_3334</t>
  </si>
  <si>
    <t>https://vk.com/nadovtsydenmateri</t>
  </si>
  <si>
    <t>https://vk.com/club191553836</t>
  </si>
  <si>
    <t>https://vk.com/kultprosvetx</t>
  </si>
  <si>
    <t>http://db.chgk.net/tour/novosi03</t>
  </si>
  <si>
    <t>https://85.nso.ru/events/v-novosibirskoj-oblasti-onlajn-kviz-geroi-zemlyaki-posvyatili-85-letiyu-regiona/</t>
  </si>
  <si>
    <t>https://vk.com/omskfeis</t>
  </si>
  <si>
    <t>https://cyberpedia.su/26xbe3d.html</t>
  </si>
  <si>
    <t>XII региональный фестиваль единоборств «Кубок содружества» открытый турнир по ашихара интернешнл каратэ. Награждается А. Голентаева, воспитанница КФ «Каратэ». Руководитель А. А. Коханов СП «Пламя»</t>
  </si>
  <si>
    <t>https://helpiks.su/5-59336.html</t>
  </si>
  <si>
    <t>https://vk.com/wall-138986319_1193</t>
  </si>
  <si>
    <t>http://infomania.ru/mult/1.html</t>
  </si>
  <si>
    <t>https://vk.com/kenshinkan_rus</t>
  </si>
  <si>
    <t>https://xn--1-otblyt.xn--p1ai/disney</t>
  </si>
  <si>
    <t>https://vk.com/konkursy2020</t>
  </si>
  <si>
    <t>https://vk.com/creative_corporation_yrkoff</t>
  </si>
  <si>
    <t>https://vk.com/talantvremenagoda</t>
  </si>
  <si>
    <t>https://yarchezvezd.ru/</t>
  </si>
  <si>
    <t>https://mosaicfest.ru/red-fest-2022/</t>
  </si>
  <si>
    <t>https://vk.com/wall-57427385_11742</t>
  </si>
  <si>
    <t>https://vk.com/multsemya</t>
  </si>
  <si>
    <t>https://vk.com/fondod?z=photo-18072030_457251867%2Falbum-18072030_00%2Frev</t>
  </si>
  <si>
    <t>рассылка положения по почте</t>
  </si>
  <si>
    <t>https://vk.com/wall-167179983_788</t>
  </si>
  <si>
    <t>https://vk.com/wall-167179983_788 рассылка положения по почте</t>
  </si>
  <si>
    <t>630048, г. Новосибирск, ул. Немировича-Данченко, 139  e-mail: Centr4molodezh@gmail.com  тел. 311-07-91                                                                                                                                                                     страница на портале "Тымолод.рф" - molod-nsk.ru</t>
  </si>
  <si>
    <t>https://vk.com/e_kapkanets?w=wall146531046_2668</t>
  </si>
  <si>
    <t xml:space="preserve">Летняя экологическая игра «Тропа испытаний»
</t>
  </si>
  <si>
    <t xml:space="preserve">Межрайонное мероприятие «День призывника»
</t>
  </si>
  <si>
    <t xml:space="preserve">Диплом за II место
</t>
  </si>
  <si>
    <t xml:space="preserve"> «Пламя»; «Созвездие сердец»; "Авангард", "Штаб добровольцев Кировского района"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</si>
  <si>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</si>
  <si>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</si>
  <si>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</si>
  <si>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</si>
  <si>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</si>
  <si>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</si>
  <si>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</si>
  <si>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</si>
  <si>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</si>
  <si>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</si>
  <si>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</si>
  <si>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</si>
  <si>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11</t>
  </si>
  <si>
    <t>Содействие развитию активной жизненной позиции</t>
  </si>
  <si>
    <t xml:space="preserve">Районная патриотическая акция
«Огненный рисунок войны», 
посвященная Дню окончания  Второй мировой войны
Второй мировой войны
</t>
  </si>
  <si>
    <t>"Центр" - 25 чел.                                                                                                                                                                                                         "Штаб трудовых отрядов" (ул. Немировича-Данченко,139) - 10 чел.                                                                                                                                                                                                                                          " Штаб трудовых отрядов " (ул. Немировича-Данченко,135) -8 чел.                                          "Штаб добровольцев Кировского района" (ул. Телевизионная,9) - 9 чел.                                                                             "Ефремовец"- 12 чел.                                                                                                                            "Авангард"- 14 чел.                                                                                                                               "Творческое объединение "Огни"- 10 чел.                                                                                                         "Пламя" (Петухова, 118) - 14 чел.                                                                                                                                                            "Пламя" (Зорге,269) - 2 чел.                                                                                                                                       "Орион"- 15 чел.                                                                                                                                             Итого: 119 чел.</t>
  </si>
  <si>
    <t>НШТО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</si>
</sst>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8"/>
      <color indexed="81"/>
      <name val="Tahoma"/>
      <family val="2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rgb="FFFF0000"/>
      <name val="Calibri"/>
      <family val="2"/>
      <charset val="204"/>
      <scheme val="minor"/>
    </font>
    <font>
      <u/>
      <sz val="14"/>
      <color theme="10"/>
      <name val="Times New Roman"/>
      <family val="1"/>
      <charset val="204"/>
    </font>
    <font>
      <u/>
      <sz val="14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40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9" fillId="4" borderId="6" xfId="0" applyFont="1" applyFill="1" applyBorder="1" applyAlignment="1" applyProtection="1">
      <alignment vertical="top" wrapText="1"/>
      <protection hidden="1"/>
    </xf>
    <xf numFmtId="0" fontId="18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20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1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3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4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7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5" fillId="2" borderId="1" xfId="0" applyFont="1" applyFill="1" applyBorder="1" applyAlignment="1" applyProtection="1">
      <alignment vertical="top" wrapText="1"/>
      <protection hidden="1"/>
    </xf>
    <xf numFmtId="0" fontId="18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6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31" fillId="0" borderId="1" xfId="0" applyFont="1" applyBorder="1" applyAlignment="1">
      <alignment horizontal="left" vertical="top" wrapText="1"/>
    </xf>
    <xf numFmtId="14" fontId="31" fillId="0" borderId="1" xfId="0" applyNumberFormat="1" applyFont="1" applyBorder="1" applyAlignment="1">
      <alignment horizontal="left" vertical="top" wrapText="1"/>
    </xf>
    <xf numFmtId="14" fontId="32" fillId="0" borderId="1" xfId="1" applyNumberFormat="1" applyFont="1" applyBorder="1" applyAlignment="1">
      <alignment horizontal="left" vertical="top" wrapText="1"/>
    </xf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/>
    </xf>
    <xf numFmtId="0" fontId="28" fillId="0" borderId="1" xfId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>
      <alignment horizontal="center" wrapText="1"/>
    </xf>
    <xf numFmtId="0" fontId="28" fillId="2" borderId="1" xfId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8" fillId="2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3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3" fillId="0" borderId="1" xfId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4" fillId="0" borderId="1" xfId="1" applyFont="1" applyBorder="1" applyAlignment="1" applyProtection="1">
      <alignment horizontal="center" vertical="center" wrapText="1"/>
      <protection locked="0"/>
    </xf>
    <xf numFmtId="0" fontId="10" fillId="0" borderId="31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28" fillId="0" borderId="1" xfId="1" applyBorder="1" applyAlignment="1">
      <alignment horizontal="left" vertical="top" wrapText="1"/>
    </xf>
    <xf numFmtId="0" fontId="28" fillId="0" borderId="1" xfId="1" applyBorder="1" applyAlignment="1">
      <alignment vertical="top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 wrapText="1"/>
    </xf>
    <xf numFmtId="0" fontId="10" fillId="10" borderId="32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justify" vertical="center" wrapText="1"/>
    </xf>
    <xf numFmtId="14" fontId="10" fillId="0" borderId="1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35" fillId="2" borderId="31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justify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14" fontId="28" fillId="0" borderId="1" xfId="1" applyNumberFormat="1" applyBorder="1" applyAlignment="1">
      <alignment horizontal="left" vertical="top" wrapText="1"/>
    </xf>
    <xf numFmtId="14" fontId="28" fillId="0" borderId="2" xfId="1" applyNumberFormat="1" applyBorder="1" applyAlignment="1">
      <alignment horizontal="left" vertical="top" wrapText="1"/>
    </xf>
    <xf numFmtId="0" fontId="28" fillId="0" borderId="1" xfId="1" applyFill="1" applyBorder="1" applyAlignment="1" applyProtection="1">
      <alignment horizontal="left" vertical="top" wrapText="1"/>
      <protection locked="0"/>
    </xf>
    <xf numFmtId="0" fontId="28" fillId="0" borderId="0" xfId="1"/>
    <xf numFmtId="0" fontId="2" fillId="0" borderId="1" xfId="0" applyFont="1" applyBorder="1" applyAlignment="1" applyProtection="1">
      <alignment vertical="center" wrapText="1"/>
      <protection hidden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top"/>
      <protection hidden="1"/>
    </xf>
    <xf numFmtId="0" fontId="17" fillId="0" borderId="8" xfId="0" applyFont="1" applyBorder="1" applyAlignment="1" applyProtection="1">
      <alignment horizontal="center" vertical="top"/>
      <protection hidden="1"/>
    </xf>
    <xf numFmtId="0" fontId="17" fillId="0" borderId="9" xfId="0" applyFont="1" applyBorder="1" applyAlignment="1" applyProtection="1">
      <alignment horizontal="center" vertical="top"/>
      <protection hidden="1"/>
    </xf>
    <xf numFmtId="0" fontId="17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5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10" fillId="0" borderId="4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6" fillId="0" borderId="8" xfId="0" applyFont="1" applyBorder="1" applyAlignment="1" applyProtection="1">
      <alignment horizontal="center" vertical="top"/>
      <protection hidden="1"/>
    </xf>
    <xf numFmtId="0" fontId="26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8" fillId="4" borderId="5" xfId="0" applyFont="1" applyFill="1" applyBorder="1" applyAlignment="1" applyProtection="1">
      <alignment horizontal="center"/>
      <protection hidden="1"/>
    </xf>
    <xf numFmtId="0" fontId="18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8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 wrapTex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6" xfId="0" applyFont="1" applyBorder="1" applyAlignment="1" applyProtection="1">
      <alignment horizontal="center"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Гиперссылка" xfId="1" builtinId="8"/>
    <cellStyle name="Гиперссылка 2" xfId="2"/>
    <cellStyle name="Гиперссылка 3" xfId="3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0_&#1053;&#1040;&#1063;&#1040;&#1051;&#1054;/1._&#1087;&#1083;&#1072;&#1085;&#1099;%20&#1086;&#1090;&#1095;&#1077;&#1090;&#1099;%20&#1062;&#1077;&#1085;&#1090;&#1088;/2021/0.1._&#1055;&#1077;&#1088;&#1089;&#1087;&#1077;&#1082;&#1090;&#1080;&#1074;&#1085;&#1086;&#1077;%20&#1087;&#1083;&#1072;&#1085;&#1080;&#1088;&#1086;&#1074;&#1072;&#1085;&#1080;&#1077;-%20&#1086;&#1090;&#1095;&#1077;&#1090;&#1099;/0._&#1043;&#1054;&#1044;&#1054;&#1042;&#1054;&#1049;%20&#1054;&#1058;&#1063;&#1045;&#1058;/2._&#1052;&#1041;&#1059;%20&#1062;&#1077;&#1085;&#1090;&#1088;%20&#1052;&#1086;&#1083;&#1086;&#1076;&#1077;&#1078;&#1085;&#1099;&#1081;%20&#1089;&#1090;&#1072;&#1090;&#1080;&#1089;&#1090;&#1080;&#1095;&#1077;&#1089;&#1082;&#1080;&#1081;%20&#1086;&#1090;&#1095;&#1077;&#1090;%20-%202021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е сведения"/>
      <sheetName val="Раздел 1,1.1"/>
      <sheetName val="Раздел 1.2"/>
      <sheetName val="Раздел 2"/>
      <sheetName val="Раздел 3"/>
      <sheetName val="Раздел 4"/>
      <sheetName val="Раздел 5, 5.1"/>
      <sheetName val="Раздел 5.2"/>
      <sheetName val="Раздел 5.3"/>
      <sheetName val="Раздел 6"/>
      <sheetName val="Раздел 7"/>
      <sheetName val="Раздел 8, 8.1"/>
      <sheetName val="Раздел 8.2"/>
      <sheetName val="Раздел 8.3"/>
      <sheetName val="Раздел 9"/>
      <sheetName val="Раздел 10, 10.1"/>
      <sheetName val="Раздел 10.2"/>
      <sheetName val="Раздел 10.3"/>
      <sheetName val="Раздел 10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">
          <cell r="B6" t="str">
            <v>https://molod-nsk.ru/</v>
          </cell>
        </row>
        <row r="7">
          <cell r="B7" t="str">
            <v>https://xn--d1ancibu7d.xn--p1ai/organization/molodezhnye-tsentry/molodyezhnyy/</v>
          </cell>
        </row>
        <row r="8">
          <cell r="B8" t="str">
            <v>https://vk.com/centr4molodezh</v>
          </cell>
        </row>
        <row r="14">
          <cell r="A14" t="str">
            <v>Аккаунт на видеохостинге Youtube</v>
          </cell>
          <cell r="B14" t="str">
            <v>https://www.youtube.com/user/mediansk</v>
          </cell>
          <cell r="C14">
            <v>2000</v>
          </cell>
          <cell r="D14">
            <v>160</v>
          </cell>
          <cell r="E14">
            <v>57440</v>
          </cell>
          <cell r="F14">
            <v>3500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vk.com/shtdk_nsk?w=wall-187653840_3831" TargetMode="External"/><Relationship Id="rId13" Type="http://schemas.openxmlformats.org/officeDocument/2006/relationships/hyperlink" Target="https://vk.com/shtdk_nsk?w=wall-187653840_3667" TargetMode="External"/><Relationship Id="rId18" Type="http://schemas.openxmlformats.org/officeDocument/2006/relationships/printerSettings" Target="../printerSettings/printerSettings10.bin"/><Relationship Id="rId3" Type="http://schemas.openxmlformats.org/officeDocument/2006/relationships/hyperlink" Target="https://vk.com/spplamya?w=wall286994088_4211%2Fall" TargetMode="External"/><Relationship Id="rId7" Type="http://schemas.openxmlformats.org/officeDocument/2006/relationships/hyperlink" Target="https://vk.com/shtdk_nsk?w=wall-187653840_3874" TargetMode="External"/><Relationship Id="rId12" Type="http://schemas.openxmlformats.org/officeDocument/2006/relationships/hyperlink" Target="https://vk.com/shtdk_nsk?w=wall-187653840_4296" TargetMode="External"/><Relationship Id="rId17" Type="http://schemas.openxmlformats.org/officeDocument/2006/relationships/hyperlink" Target="https://vk.com/shtdk_nsk?w=wall-187653840_4350" TargetMode="External"/><Relationship Id="rId2" Type="http://schemas.openxmlformats.org/officeDocument/2006/relationships/hyperlink" Target="https://vk.com/spplamya?w=wall286994088_4115%2Fall" TargetMode="External"/><Relationship Id="rId16" Type="http://schemas.openxmlformats.org/officeDocument/2006/relationships/hyperlink" Target="https://vk.com/shtdk_nsk?w=wall-187653840_3644" TargetMode="External"/><Relationship Id="rId1" Type="http://schemas.openxmlformats.org/officeDocument/2006/relationships/hyperlink" Target="https://vk.com/amkirsmena" TargetMode="External"/><Relationship Id="rId6" Type="http://schemas.openxmlformats.org/officeDocument/2006/relationships/hyperlink" Target="https://vk.com/shtdk_nsk?w=wall-187653840_4269" TargetMode="External"/><Relationship Id="rId11" Type="http://schemas.openxmlformats.org/officeDocument/2006/relationships/hyperlink" Target="https://vk.com/shtdk_nsk?w=wall-187653840_3968" TargetMode="External"/><Relationship Id="rId5" Type="http://schemas.openxmlformats.org/officeDocument/2006/relationships/hyperlink" Target="https://vk.com/shtdk_nsk?w=wall-187653840_3881" TargetMode="External"/><Relationship Id="rId15" Type="http://schemas.openxmlformats.org/officeDocument/2006/relationships/hyperlink" Target="https://vk.com/shtdk_nsk?w=wall-187653840_3952" TargetMode="External"/><Relationship Id="rId10" Type="http://schemas.openxmlformats.org/officeDocument/2006/relationships/hyperlink" Target="https://vk.com/shtdk_nsk?w=wall-187653840_3588" TargetMode="External"/><Relationship Id="rId4" Type="http://schemas.openxmlformats.org/officeDocument/2006/relationships/hyperlink" Target="https://vk.com/shtdk_nsk?w=wall-187653840_3936" TargetMode="External"/><Relationship Id="rId9" Type="http://schemas.openxmlformats.org/officeDocument/2006/relationships/hyperlink" Target="https://vk.com/shtdk_nsk?w=wall-187653840_3831" TargetMode="External"/><Relationship Id="rId14" Type="http://schemas.openxmlformats.org/officeDocument/2006/relationships/hyperlink" Target="https://vk.com/shtdk_nsk?w=wall-187653840_3642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://kir-nsk.ru/news/aktualnoe-i-interesnoe/25526/" TargetMode="External"/><Relationship Id="rId21" Type="http://schemas.openxmlformats.org/officeDocument/2006/relationships/hyperlink" Target="https://vk.com/wall-111892148_7174" TargetMode="External"/><Relationship Id="rId34" Type="http://schemas.openxmlformats.org/officeDocument/2006/relationships/hyperlink" Target="https://vk.com/nskopenfeis" TargetMode="External"/><Relationship Id="rId42" Type="http://schemas.openxmlformats.org/officeDocument/2006/relationships/hyperlink" Target="http://db.chgk.net/tour/novosi03" TargetMode="External"/><Relationship Id="rId47" Type="http://schemas.openxmlformats.org/officeDocument/2006/relationships/hyperlink" Target="https://85.nso.ru/events/v-novosibirskoj-oblasti-onlajn-kviz-geroi-zemlyaki-posvyatili-85-letiyu-regiona/" TargetMode="External"/><Relationship Id="rId50" Type="http://schemas.openxmlformats.org/officeDocument/2006/relationships/hyperlink" Target="https://cyberpedia.su/26xbe3d.html" TargetMode="External"/><Relationship Id="rId55" Type="http://schemas.openxmlformats.org/officeDocument/2006/relationships/hyperlink" Target="http://infomania.ru/mult/1.html" TargetMode="External"/><Relationship Id="rId63" Type="http://schemas.openxmlformats.org/officeDocument/2006/relationships/hyperlink" Target="https://vk.com/kenshinkan_rus" TargetMode="External"/><Relationship Id="rId68" Type="http://schemas.openxmlformats.org/officeDocument/2006/relationships/hyperlink" Target="https://vk.com/konkursy2020" TargetMode="External"/><Relationship Id="rId76" Type="http://schemas.openxmlformats.org/officeDocument/2006/relationships/hyperlink" Target="https://yarchezvezd.ru/" TargetMode="External"/><Relationship Id="rId84" Type="http://schemas.openxmlformats.org/officeDocument/2006/relationships/hyperlink" Target="https://vk.com/fondod?z=photo-18072030_457251867%2Falbum-18072030_00%2Frev" TargetMode="External"/><Relationship Id="rId89" Type="http://schemas.openxmlformats.org/officeDocument/2006/relationships/hyperlink" Target="https://vk.com/wall-167179983_788%20&#1088;&#1072;&#1089;&#1089;&#1099;&#1083;&#1082;&#1072;%20&#1087;&#1086;&#1083;&#1086;&#1078;&#1077;&#1085;&#1080;&#1103;%20&#1087;&#1086;%20&#1087;&#1086;&#1095;&#1090;&#1077;" TargetMode="External"/><Relationship Id="rId97" Type="http://schemas.openxmlformats.org/officeDocument/2006/relationships/hyperlink" Target="https://vk.com/e_kapkanets?w=wall146531046_2668" TargetMode="External"/><Relationship Id="rId7" Type="http://schemas.openxmlformats.org/officeDocument/2006/relationships/hyperlink" Target="https://vk.com/openpokryshkinkaratecup" TargetMode="External"/><Relationship Id="rId71" Type="http://schemas.openxmlformats.org/officeDocument/2006/relationships/hyperlink" Target="https://vk.com/creative_corporation_yrkoff" TargetMode="External"/><Relationship Id="rId92" Type="http://schemas.openxmlformats.org/officeDocument/2006/relationships/hyperlink" Target="https://vk.com/e_kapkanets?w=wall146531046_2668" TargetMode="External"/><Relationship Id="rId2" Type="http://schemas.openxmlformats.org/officeDocument/2006/relationships/hyperlink" Target="https://vk.com/konkurs_klyukva" TargetMode="External"/><Relationship Id="rId16" Type="http://schemas.openxmlformats.org/officeDocument/2006/relationships/hyperlink" Target="https://vk.com/sila_dvizhenia" TargetMode="External"/><Relationship Id="rId29" Type="http://schemas.openxmlformats.org/officeDocument/2006/relationships/hyperlink" Target="https://vk.com/wall-30239942_21730" TargetMode="External"/><Relationship Id="rId11" Type="http://schemas.openxmlformats.org/officeDocument/2006/relationships/hyperlink" Target="https://vk.com/yellowfest2022" TargetMode="External"/><Relationship Id="rId24" Type="http://schemas.openxmlformats.org/officeDocument/2006/relationships/hyperlink" Target="https://vk.com/wall-111892148_7174" TargetMode="External"/><Relationship Id="rId32" Type="http://schemas.openxmlformats.org/officeDocument/2006/relationships/hyperlink" Target="https://vk.com/wall-65059833_1331" TargetMode="External"/><Relationship Id="rId37" Type="http://schemas.openxmlformats.org/officeDocument/2006/relationships/hyperlink" Target="https://vk.com/wall322726885_3334" TargetMode="External"/><Relationship Id="rId40" Type="http://schemas.openxmlformats.org/officeDocument/2006/relationships/hyperlink" Target="https://vk.com/kultprosvetx" TargetMode="External"/><Relationship Id="rId45" Type="http://schemas.openxmlformats.org/officeDocument/2006/relationships/hyperlink" Target="http://db.chgk.net/tour/novosi03" TargetMode="External"/><Relationship Id="rId53" Type="http://schemas.openxmlformats.org/officeDocument/2006/relationships/hyperlink" Target="https://vk.com/amkirsmena" TargetMode="External"/><Relationship Id="rId58" Type="http://schemas.openxmlformats.org/officeDocument/2006/relationships/hyperlink" Target="https://vk.com/kenshinkan_rus" TargetMode="External"/><Relationship Id="rId66" Type="http://schemas.openxmlformats.org/officeDocument/2006/relationships/hyperlink" Target="https://&#1084;&#1094;&#1090;&#1080;1.&#1088;&#1092;/disney" TargetMode="External"/><Relationship Id="rId74" Type="http://schemas.openxmlformats.org/officeDocument/2006/relationships/hyperlink" Target="https://yarchezvezd.ru/" TargetMode="External"/><Relationship Id="rId79" Type="http://schemas.openxmlformats.org/officeDocument/2006/relationships/hyperlink" Target="https://mosaicfest.ru/red-fest-2022/" TargetMode="External"/><Relationship Id="rId87" Type="http://schemas.openxmlformats.org/officeDocument/2006/relationships/hyperlink" Target="https://vk.com/fondod?z=photo-18072030_457251867%2Falbum-18072030_00%2Frev" TargetMode="External"/><Relationship Id="rId5" Type="http://schemas.openxmlformats.org/officeDocument/2006/relationships/hyperlink" Target="https://www.triumph-org.ru/proekty/ochnye-proekty/vostochnaya-skazka/" TargetMode="External"/><Relationship Id="rId61" Type="http://schemas.openxmlformats.org/officeDocument/2006/relationships/hyperlink" Target="https://vk.com/kenshinkan_rus" TargetMode="External"/><Relationship Id="rId82" Type="http://schemas.openxmlformats.org/officeDocument/2006/relationships/hyperlink" Target="https://vk.com/multsemya" TargetMode="External"/><Relationship Id="rId90" Type="http://schemas.openxmlformats.org/officeDocument/2006/relationships/hyperlink" Target="https://vk.com/wall-167179983_788" TargetMode="External"/><Relationship Id="rId95" Type="http://schemas.openxmlformats.org/officeDocument/2006/relationships/hyperlink" Target="https://vk.com/e_kapkanets?w=wall146531046_2668" TargetMode="External"/><Relationship Id="rId19" Type="http://schemas.openxmlformats.org/officeDocument/2006/relationships/hyperlink" Target="https://vk.com/wall-16936597_7780" TargetMode="External"/><Relationship Id="rId14" Type="http://schemas.openxmlformats.org/officeDocument/2006/relationships/hyperlink" Target="https://vk.com/sila_dvizhenia" TargetMode="External"/><Relationship Id="rId22" Type="http://schemas.openxmlformats.org/officeDocument/2006/relationships/hyperlink" Target="https://vk.com/wall-111892148_7174" TargetMode="External"/><Relationship Id="rId27" Type="http://schemas.openxmlformats.org/officeDocument/2006/relationships/hyperlink" Target="http://kir-nsk.ru/news/aktualnoe-i-interesnoe/25526/" TargetMode="External"/><Relationship Id="rId30" Type="http://schemas.openxmlformats.org/officeDocument/2006/relationships/hyperlink" Target="http://kir-nsk.ru/news/aktualnoe-i-interesnoe/25520/" TargetMode="External"/><Relationship Id="rId35" Type="http://schemas.openxmlformats.org/officeDocument/2006/relationships/hyperlink" Target="https://vk.com/nskopenfeis" TargetMode="External"/><Relationship Id="rId43" Type="http://schemas.openxmlformats.org/officeDocument/2006/relationships/hyperlink" Target="http://db.chgk.net/tour/novosi03" TargetMode="External"/><Relationship Id="rId48" Type="http://schemas.openxmlformats.org/officeDocument/2006/relationships/hyperlink" Target="https://vk.com/omskfeis" TargetMode="External"/><Relationship Id="rId56" Type="http://schemas.openxmlformats.org/officeDocument/2006/relationships/hyperlink" Target="https://vk.com/kenshinkan_rus" TargetMode="External"/><Relationship Id="rId64" Type="http://schemas.openxmlformats.org/officeDocument/2006/relationships/hyperlink" Target="https://vk.com/kenshinkan_rus" TargetMode="External"/><Relationship Id="rId69" Type="http://schemas.openxmlformats.org/officeDocument/2006/relationships/hyperlink" Target="https://vk.com/konkursy2020" TargetMode="External"/><Relationship Id="rId77" Type="http://schemas.openxmlformats.org/officeDocument/2006/relationships/hyperlink" Target="https://yarchezvezd.ru/" TargetMode="External"/><Relationship Id="rId100" Type="http://schemas.openxmlformats.org/officeDocument/2006/relationships/hyperlink" Target="https://vk.com/e_kapkanets?w=wall146531046_2668" TargetMode="External"/><Relationship Id="rId8" Type="http://schemas.openxmlformats.org/officeDocument/2006/relationships/hyperlink" Target="http://www.verav.ru/common/message.php?table=news&amp;num=57792" TargetMode="External"/><Relationship Id="rId51" Type="http://schemas.openxmlformats.org/officeDocument/2006/relationships/hyperlink" Target="https://helpiks.su/5-59336.html" TargetMode="External"/><Relationship Id="rId72" Type="http://schemas.openxmlformats.org/officeDocument/2006/relationships/hyperlink" Target="https://vk.com/konkursy2020" TargetMode="External"/><Relationship Id="rId80" Type="http://schemas.openxmlformats.org/officeDocument/2006/relationships/hyperlink" Target="https://vk.com/wall-57427385_11742" TargetMode="External"/><Relationship Id="rId85" Type="http://schemas.openxmlformats.org/officeDocument/2006/relationships/hyperlink" Target="https://vk.com/fondod?z=photo-18072030_457251867%2Falbum-18072030_00%2Frev" TargetMode="External"/><Relationship Id="rId93" Type="http://schemas.openxmlformats.org/officeDocument/2006/relationships/hyperlink" Target="https://vk.com/e_kapkanets?w=wall146531046_2668" TargetMode="External"/><Relationship Id="rId98" Type="http://schemas.openxmlformats.org/officeDocument/2006/relationships/hyperlink" Target="https://vk.com/e_kapkanets?w=wall146531046_2668" TargetMode="External"/><Relationship Id="rId3" Type="http://schemas.openxmlformats.org/officeDocument/2006/relationships/hyperlink" Target="https://vk.com/konkurs_klyukva" TargetMode="External"/><Relationship Id="rId12" Type="http://schemas.openxmlformats.org/officeDocument/2006/relationships/hyperlink" Target="https://vk.com/sibdc2019" TargetMode="External"/><Relationship Id="rId17" Type="http://schemas.openxmlformats.org/officeDocument/2006/relationships/hyperlink" Target="https://vk.com/wall-16936597_7780" TargetMode="External"/><Relationship Id="rId25" Type="http://schemas.openxmlformats.org/officeDocument/2006/relationships/hyperlink" Target="http://kir-nsk.ru/news/aktualnoe-i-interesnoe/25526/" TargetMode="External"/><Relationship Id="rId33" Type="http://schemas.openxmlformats.org/officeDocument/2006/relationships/hyperlink" Target="https://vk.com/wall-124805983_2450" TargetMode="External"/><Relationship Id="rId38" Type="http://schemas.openxmlformats.org/officeDocument/2006/relationships/hyperlink" Target="https://vk.com/nadovtsydenmateri" TargetMode="External"/><Relationship Id="rId46" Type="http://schemas.openxmlformats.org/officeDocument/2006/relationships/hyperlink" Target="http://db.chgk.net/tour/novosi03" TargetMode="External"/><Relationship Id="rId59" Type="http://schemas.openxmlformats.org/officeDocument/2006/relationships/hyperlink" Target="https://vk.com/kenshinkan_rus" TargetMode="External"/><Relationship Id="rId67" Type="http://schemas.openxmlformats.org/officeDocument/2006/relationships/hyperlink" Target="https://vk.com/konkursy2020" TargetMode="External"/><Relationship Id="rId20" Type="http://schemas.openxmlformats.org/officeDocument/2006/relationships/hyperlink" Target="https://vk.com/wall-34236400_17726" TargetMode="External"/><Relationship Id="rId41" Type="http://schemas.openxmlformats.org/officeDocument/2006/relationships/hyperlink" Target="http://db.chgk.net/tour/novosi03" TargetMode="External"/><Relationship Id="rId54" Type="http://schemas.openxmlformats.org/officeDocument/2006/relationships/hyperlink" Target="https://vk.com/amkirsmena" TargetMode="External"/><Relationship Id="rId62" Type="http://schemas.openxmlformats.org/officeDocument/2006/relationships/hyperlink" Target="https://vk.com/kenshinkan_rus" TargetMode="External"/><Relationship Id="rId70" Type="http://schemas.openxmlformats.org/officeDocument/2006/relationships/hyperlink" Target="https://vk.com/creative_corporation_yrkoff" TargetMode="External"/><Relationship Id="rId75" Type="http://schemas.openxmlformats.org/officeDocument/2006/relationships/hyperlink" Target="https://yarchezvezd.ru/" TargetMode="External"/><Relationship Id="rId83" Type="http://schemas.openxmlformats.org/officeDocument/2006/relationships/hyperlink" Target="https://vk.com/multsemya" TargetMode="External"/><Relationship Id="rId88" Type="http://schemas.openxmlformats.org/officeDocument/2006/relationships/hyperlink" Target="https://vk.com/wall-167179983_788" TargetMode="External"/><Relationship Id="rId91" Type="http://schemas.openxmlformats.org/officeDocument/2006/relationships/hyperlink" Target="https://vk.com/wall-167179983_788" TargetMode="External"/><Relationship Id="rId96" Type="http://schemas.openxmlformats.org/officeDocument/2006/relationships/hyperlink" Target="https://vk.com/e_kapkanets?w=wall146531046_2668" TargetMode="External"/><Relationship Id="rId1" Type="http://schemas.openxmlformats.org/officeDocument/2006/relationships/hyperlink" Target="https://vk.com/public206495697" TargetMode="External"/><Relationship Id="rId6" Type="http://schemas.openxmlformats.org/officeDocument/2006/relationships/hyperlink" Target="https://kinofest-svetmiru.ru/" TargetMode="External"/><Relationship Id="rId15" Type="http://schemas.openxmlformats.org/officeDocument/2006/relationships/hyperlink" Target="https://vk.com/sila_dvizhenia" TargetMode="External"/><Relationship Id="rId23" Type="http://schemas.openxmlformats.org/officeDocument/2006/relationships/hyperlink" Target="https://vk.com/wall-111892148_7174" TargetMode="External"/><Relationship Id="rId28" Type="http://schemas.openxmlformats.org/officeDocument/2006/relationships/hyperlink" Target="https://vk.com/wall-30239942_21730" TargetMode="External"/><Relationship Id="rId36" Type="http://schemas.openxmlformats.org/officeDocument/2006/relationships/hyperlink" Target="https://vk.com/nskopenfeis" TargetMode="External"/><Relationship Id="rId49" Type="http://schemas.openxmlformats.org/officeDocument/2006/relationships/hyperlink" Target="https://cyberpedia.su/26xbe3d.html" TargetMode="External"/><Relationship Id="rId57" Type="http://schemas.openxmlformats.org/officeDocument/2006/relationships/hyperlink" Target="https://vk.com/kenshinkan_rus" TargetMode="External"/><Relationship Id="rId10" Type="http://schemas.openxmlformats.org/officeDocument/2006/relationships/hyperlink" Target="https://vk.com/yellowfest2022" TargetMode="External"/><Relationship Id="rId31" Type="http://schemas.openxmlformats.org/officeDocument/2006/relationships/hyperlink" Target="http://kir-nsk.ru/news/aktualnoe-i-interesnoe/25520/" TargetMode="External"/><Relationship Id="rId44" Type="http://schemas.openxmlformats.org/officeDocument/2006/relationships/hyperlink" Target="http://db.chgk.net/tour/novosi03" TargetMode="External"/><Relationship Id="rId52" Type="http://schemas.openxmlformats.org/officeDocument/2006/relationships/hyperlink" Target="https://vk.com/wall-138986319_1193" TargetMode="External"/><Relationship Id="rId60" Type="http://schemas.openxmlformats.org/officeDocument/2006/relationships/hyperlink" Target="https://vk.com/kenshinkan_rus" TargetMode="External"/><Relationship Id="rId65" Type="http://schemas.openxmlformats.org/officeDocument/2006/relationships/hyperlink" Target="https://vk.com/kenshinkan_rus" TargetMode="External"/><Relationship Id="rId73" Type="http://schemas.openxmlformats.org/officeDocument/2006/relationships/hyperlink" Target="https://vk.com/talantvremenagoda" TargetMode="External"/><Relationship Id="rId78" Type="http://schemas.openxmlformats.org/officeDocument/2006/relationships/hyperlink" Target="https://mosaicfest.ru/red-fest-2022/" TargetMode="External"/><Relationship Id="rId81" Type="http://schemas.openxmlformats.org/officeDocument/2006/relationships/hyperlink" Target="https://vk.com/wall-57427385_11742" TargetMode="External"/><Relationship Id="rId86" Type="http://schemas.openxmlformats.org/officeDocument/2006/relationships/hyperlink" Target="https://vk.com/fondod?z=photo-18072030_457251867%2Falbum-18072030_00%2Frev" TargetMode="External"/><Relationship Id="rId94" Type="http://schemas.openxmlformats.org/officeDocument/2006/relationships/hyperlink" Target="https://vk.com/e_kapkanets?w=wall146531046_2668" TargetMode="External"/><Relationship Id="rId99" Type="http://schemas.openxmlformats.org/officeDocument/2006/relationships/hyperlink" Target="https://vk.com/e_kapkanets?w=wall146531046_2668" TargetMode="External"/><Relationship Id="rId101" Type="http://schemas.openxmlformats.org/officeDocument/2006/relationships/printerSettings" Target="../printerSettings/printerSettings12.bin"/><Relationship Id="rId4" Type="http://schemas.openxmlformats.org/officeDocument/2006/relationships/hyperlink" Target="https://vk.com/konkurs_klyukva" TargetMode="External"/><Relationship Id="rId9" Type="http://schemas.openxmlformats.org/officeDocument/2006/relationships/hyperlink" Target="https://vk.com/sibdc2019" TargetMode="External"/><Relationship Id="rId13" Type="http://schemas.openxmlformats.org/officeDocument/2006/relationships/hyperlink" Target="https://vk.com/sila_dvizhenia" TargetMode="External"/><Relationship Id="rId18" Type="http://schemas.openxmlformats.org/officeDocument/2006/relationships/hyperlink" Target="https://vk.com/wall-16936597_7780" TargetMode="External"/><Relationship Id="rId39" Type="http://schemas.openxmlformats.org/officeDocument/2006/relationships/hyperlink" Target="https://vk.com/club19155383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rutube.ru/channel/25542678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topLeftCell="A4" zoomScaleNormal="100" zoomScaleSheetLayoutView="100" workbookViewId="0">
      <selection activeCell="A11" sqref="A11:N11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300" t="s">
        <v>263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2"/>
    </row>
    <row r="2" spans="1:14" ht="38.25" customHeight="1" x14ac:dyDescent="0.25">
      <c r="A2" s="216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17"/>
    </row>
    <row r="3" spans="1:14" ht="19.5" customHeight="1" x14ac:dyDescent="0.25">
      <c r="A3" s="317" t="s">
        <v>199</v>
      </c>
      <c r="B3" s="318"/>
      <c r="C3" s="318"/>
      <c r="D3" s="318"/>
      <c r="E3" s="318"/>
      <c r="F3" s="91"/>
      <c r="G3" s="91"/>
      <c r="H3" s="91"/>
      <c r="I3" s="91"/>
      <c r="J3" s="91"/>
      <c r="K3" s="91"/>
      <c r="L3" s="303"/>
      <c r="M3" s="303"/>
      <c r="N3" s="304"/>
    </row>
    <row r="4" spans="1:14" ht="15.75" x14ac:dyDescent="0.25">
      <c r="A4" s="218" t="s">
        <v>72</v>
      </c>
      <c r="B4" s="316" t="s">
        <v>282</v>
      </c>
      <c r="C4" s="316"/>
      <c r="D4" s="316"/>
      <c r="E4" s="316"/>
      <c r="F4" s="91"/>
      <c r="G4" s="91"/>
      <c r="H4" s="91"/>
      <c r="I4" s="91"/>
      <c r="J4" s="91"/>
      <c r="K4" s="91"/>
      <c r="L4" s="91"/>
      <c r="M4" s="91"/>
      <c r="N4" s="217"/>
    </row>
    <row r="5" spans="1:14" ht="21.75" customHeight="1" x14ac:dyDescent="0.25">
      <c r="A5" s="321"/>
      <c r="B5" s="322"/>
      <c r="C5" s="322"/>
      <c r="D5" s="322"/>
      <c r="E5" s="322"/>
      <c r="F5" s="91"/>
      <c r="G5" s="91"/>
      <c r="H5" s="91"/>
      <c r="I5" s="91"/>
      <c r="J5" s="91"/>
      <c r="K5" s="91"/>
      <c r="L5" s="91"/>
      <c r="M5" s="91"/>
      <c r="N5" s="217"/>
    </row>
    <row r="6" spans="1:14" ht="30.75" customHeight="1" x14ac:dyDescent="0.25">
      <c r="A6" s="319" t="s">
        <v>283</v>
      </c>
      <c r="B6" s="320"/>
      <c r="C6" s="91"/>
      <c r="D6" s="323"/>
      <c r="E6" s="323"/>
      <c r="F6" s="91"/>
      <c r="G6" s="91"/>
      <c r="H6" s="91"/>
      <c r="I6" s="91"/>
      <c r="J6" s="91"/>
      <c r="K6" s="91"/>
      <c r="L6" s="91"/>
      <c r="M6" s="91"/>
      <c r="N6" s="217"/>
    </row>
    <row r="7" spans="1:14" ht="12.75" customHeight="1" x14ac:dyDescent="0.25">
      <c r="A7" s="324" t="s">
        <v>200</v>
      </c>
      <c r="B7" s="325"/>
      <c r="C7" s="91"/>
      <c r="D7" s="298" t="s">
        <v>201</v>
      </c>
      <c r="E7" s="298"/>
      <c r="F7" s="91"/>
      <c r="G7" s="91"/>
      <c r="H7" s="91"/>
      <c r="I7" s="91"/>
      <c r="J7" s="91"/>
      <c r="K7" s="91"/>
      <c r="L7" s="91"/>
      <c r="M7" s="91"/>
      <c r="N7" s="217"/>
    </row>
    <row r="8" spans="1:14" ht="12.75" customHeight="1" x14ac:dyDescent="0.25">
      <c r="A8" s="219"/>
      <c r="B8" s="299" t="s">
        <v>202</v>
      </c>
      <c r="C8" s="299"/>
      <c r="D8" s="299"/>
      <c r="E8" s="109"/>
      <c r="F8" s="91"/>
      <c r="G8" s="91"/>
      <c r="H8" s="91"/>
      <c r="I8" s="91"/>
      <c r="J8" s="91"/>
      <c r="K8" s="91"/>
      <c r="L8" s="91"/>
      <c r="M8" s="91"/>
      <c r="N8" s="217"/>
    </row>
    <row r="9" spans="1:14" ht="101.25" customHeight="1" x14ac:dyDescent="0.25">
      <c r="A9" s="216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217"/>
    </row>
    <row r="10" spans="1:14" ht="18.75" x14ac:dyDescent="0.3">
      <c r="A10" s="306" t="s">
        <v>93</v>
      </c>
      <c r="B10" s="307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8"/>
    </row>
    <row r="11" spans="1:14" ht="18.75" customHeight="1" x14ac:dyDescent="0.3">
      <c r="A11" s="309" t="s">
        <v>284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1"/>
    </row>
    <row r="12" spans="1:14" x14ac:dyDescent="0.25">
      <c r="A12" s="312" t="s">
        <v>94</v>
      </c>
      <c r="B12" s="313"/>
      <c r="C12" s="313"/>
      <c r="D12" s="313"/>
      <c r="E12" s="313"/>
      <c r="F12" s="313"/>
      <c r="G12" s="313"/>
      <c r="H12" s="313"/>
      <c r="I12" s="313"/>
      <c r="J12" s="313"/>
      <c r="K12" s="313"/>
      <c r="L12" s="313"/>
      <c r="M12" s="313"/>
      <c r="N12" s="314"/>
    </row>
    <row r="13" spans="1:14" ht="18.75" x14ac:dyDescent="0.3">
      <c r="A13" s="216"/>
      <c r="B13" s="91"/>
      <c r="C13" s="91"/>
      <c r="D13" s="91"/>
      <c r="E13" s="220" t="s">
        <v>95</v>
      </c>
      <c r="F13" s="305">
        <v>2022</v>
      </c>
      <c r="G13" s="305"/>
      <c r="H13" s="315" t="s">
        <v>96</v>
      </c>
      <c r="I13" s="315"/>
      <c r="J13" s="315"/>
      <c r="K13" s="91"/>
      <c r="L13" s="91"/>
      <c r="M13" s="91"/>
      <c r="N13" s="217"/>
    </row>
    <row r="14" spans="1:14" x14ac:dyDescent="0.25">
      <c r="A14" s="216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217"/>
    </row>
    <row r="15" spans="1:14" x14ac:dyDescent="0.25">
      <c r="A15" s="216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217"/>
    </row>
    <row r="16" spans="1:14" x14ac:dyDescent="0.25">
      <c r="A16" s="216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217"/>
    </row>
    <row r="17" spans="1:14" x14ac:dyDescent="0.25">
      <c r="A17" s="216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217"/>
    </row>
    <row r="18" spans="1:14" x14ac:dyDescent="0.25">
      <c r="A18" s="216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217"/>
    </row>
    <row r="19" spans="1:14" x14ac:dyDescent="0.25">
      <c r="A19" s="216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217"/>
    </row>
    <row r="20" spans="1:14" x14ac:dyDescent="0.25">
      <c r="A20" s="216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217"/>
    </row>
    <row r="21" spans="1:14" x14ac:dyDescent="0.25">
      <c r="A21" s="216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217"/>
    </row>
    <row r="22" spans="1:14" x14ac:dyDescent="0.25">
      <c r="A22" s="216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217"/>
    </row>
    <row r="23" spans="1:14" ht="18.75" x14ac:dyDescent="0.25">
      <c r="A23" s="295" t="s">
        <v>188</v>
      </c>
      <c r="B23" s="296"/>
      <c r="C23" s="296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7"/>
    </row>
    <row r="24" spans="1:14" x14ac:dyDescent="0.25">
      <c r="A24" s="216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217"/>
    </row>
    <row r="25" spans="1:14" x14ac:dyDescent="0.25">
      <c r="A25" s="216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217"/>
    </row>
    <row r="26" spans="1:14" x14ac:dyDescent="0.25">
      <c r="A26" s="216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217"/>
    </row>
    <row r="27" spans="1:14" x14ac:dyDescent="0.25">
      <c r="A27" s="216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217"/>
    </row>
    <row r="28" spans="1:14" x14ac:dyDescent="0.25">
      <c r="A28" s="216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217"/>
    </row>
    <row r="29" spans="1:14" x14ac:dyDescent="0.25">
      <c r="A29" s="221"/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3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view="pageBreakPreview" zoomScale="86" zoomScaleNormal="100" zoomScaleSheetLayoutView="86" workbookViewId="0">
      <selection activeCell="B40" sqref="B40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69" t="s">
        <v>240</v>
      </c>
      <c r="B1" s="369"/>
      <c r="C1" s="369"/>
      <c r="D1" s="369"/>
      <c r="E1" s="369"/>
      <c r="F1" s="369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32" t="s">
        <v>259</v>
      </c>
      <c r="E2" s="150" t="s">
        <v>246</v>
      </c>
      <c r="F2" s="149" t="s">
        <v>260</v>
      </c>
    </row>
    <row r="3" spans="1:6" ht="18.75" x14ac:dyDescent="0.25">
      <c r="A3" s="137"/>
      <c r="B3" s="138" t="s">
        <v>218</v>
      </c>
      <c r="C3" s="137"/>
      <c r="D3" s="154"/>
      <c r="E3" s="154"/>
      <c r="F3" s="137"/>
    </row>
    <row r="4" spans="1:6" ht="18.75" x14ac:dyDescent="0.3">
      <c r="A4" s="139"/>
      <c r="B4" s="135" t="s">
        <v>55</v>
      </c>
      <c r="C4" s="136"/>
      <c r="D4" s="136"/>
      <c r="E4" s="136"/>
      <c r="F4" s="136"/>
    </row>
    <row r="5" spans="1:6" ht="24.75" customHeight="1" x14ac:dyDescent="0.25">
      <c r="A5" s="97">
        <v>1</v>
      </c>
      <c r="B5" s="258" t="s">
        <v>367</v>
      </c>
      <c r="C5" s="257">
        <v>44609</v>
      </c>
      <c r="D5" s="258" t="s">
        <v>368</v>
      </c>
      <c r="E5" s="259" t="s">
        <v>369</v>
      </c>
      <c r="F5" s="258" t="s">
        <v>370</v>
      </c>
    </row>
    <row r="6" spans="1:6" ht="24" customHeight="1" x14ac:dyDescent="0.25">
      <c r="A6" s="97">
        <v>2</v>
      </c>
      <c r="B6" s="258" t="s">
        <v>371</v>
      </c>
      <c r="C6" s="257">
        <v>44639</v>
      </c>
      <c r="D6" s="258" t="s">
        <v>372</v>
      </c>
      <c r="E6" s="259" t="s">
        <v>373</v>
      </c>
      <c r="F6" s="258" t="s">
        <v>374</v>
      </c>
    </row>
    <row r="7" spans="1:6" ht="23.25" customHeight="1" x14ac:dyDescent="0.25">
      <c r="A7" s="97">
        <v>3</v>
      </c>
      <c r="B7" s="258" t="s">
        <v>375</v>
      </c>
      <c r="C7" s="257">
        <v>44793</v>
      </c>
      <c r="D7" s="258" t="s">
        <v>377</v>
      </c>
      <c r="E7" s="258" t="s">
        <v>376</v>
      </c>
      <c r="F7" s="258" t="s">
        <v>378</v>
      </c>
    </row>
    <row r="8" spans="1:6" ht="20.25" customHeight="1" x14ac:dyDescent="0.25">
      <c r="A8" s="97">
        <v>4</v>
      </c>
      <c r="B8" s="258" t="s">
        <v>383</v>
      </c>
      <c r="C8" s="257">
        <v>44702</v>
      </c>
      <c r="D8" s="258" t="s">
        <v>389</v>
      </c>
      <c r="E8" s="259" t="s">
        <v>390</v>
      </c>
      <c r="F8" s="258" t="s">
        <v>391</v>
      </c>
    </row>
    <row r="9" spans="1:6" ht="16.5" customHeight="1" x14ac:dyDescent="0.25">
      <c r="A9" s="97">
        <v>5</v>
      </c>
      <c r="B9" s="258" t="s">
        <v>384</v>
      </c>
      <c r="C9" s="257" t="s">
        <v>392</v>
      </c>
      <c r="D9" s="258" t="s">
        <v>393</v>
      </c>
      <c r="E9" s="259" t="s">
        <v>394</v>
      </c>
      <c r="F9" s="258" t="s">
        <v>395</v>
      </c>
    </row>
    <row r="10" spans="1:6" ht="27.75" customHeight="1" x14ac:dyDescent="0.25">
      <c r="A10" s="97">
        <v>6</v>
      </c>
      <c r="B10" s="258" t="s">
        <v>385</v>
      </c>
      <c r="C10" s="257" t="s">
        <v>396</v>
      </c>
      <c r="D10" s="258" t="s">
        <v>397</v>
      </c>
      <c r="E10" s="259" t="s">
        <v>398</v>
      </c>
      <c r="F10" s="258" t="s">
        <v>391</v>
      </c>
    </row>
    <row r="11" spans="1:6" ht="28.5" customHeight="1" x14ac:dyDescent="0.25">
      <c r="A11" s="97">
        <v>7</v>
      </c>
      <c r="B11" s="258" t="s">
        <v>386</v>
      </c>
      <c r="C11" s="257" t="s">
        <v>399</v>
      </c>
      <c r="D11" s="258" t="s">
        <v>400</v>
      </c>
      <c r="E11" s="259" t="s">
        <v>401</v>
      </c>
      <c r="F11" s="258" t="s">
        <v>402</v>
      </c>
    </row>
    <row r="12" spans="1:6" ht="29.25" customHeight="1" x14ac:dyDescent="0.25">
      <c r="A12" s="97">
        <v>8</v>
      </c>
      <c r="B12" s="258" t="s">
        <v>387</v>
      </c>
      <c r="C12" s="257">
        <v>44690</v>
      </c>
      <c r="D12" s="258" t="s">
        <v>403</v>
      </c>
      <c r="E12" s="259" t="s">
        <v>404</v>
      </c>
      <c r="F12" s="258" t="s">
        <v>391</v>
      </c>
    </row>
    <row r="13" spans="1:6" ht="16.5" customHeight="1" x14ac:dyDescent="0.25">
      <c r="A13" s="97">
        <v>9</v>
      </c>
      <c r="B13" s="258" t="s">
        <v>388</v>
      </c>
      <c r="C13" s="257">
        <v>44689</v>
      </c>
      <c r="D13" s="258" t="s">
        <v>405</v>
      </c>
      <c r="E13" s="259" t="s">
        <v>404</v>
      </c>
      <c r="F13" s="258" t="s">
        <v>391</v>
      </c>
    </row>
    <row r="14" spans="1:6" ht="23.25" customHeight="1" x14ac:dyDescent="0.3">
      <c r="A14" s="139"/>
      <c r="B14" s="135" t="s">
        <v>220</v>
      </c>
      <c r="C14" s="136"/>
      <c r="D14" s="136"/>
      <c r="E14" s="136"/>
      <c r="F14" s="136"/>
    </row>
    <row r="15" spans="1:6" ht="37.5" customHeight="1" x14ac:dyDescent="0.25">
      <c r="A15" s="97">
        <v>1</v>
      </c>
      <c r="B15" s="250" t="s">
        <v>357</v>
      </c>
      <c r="C15" s="250" t="s">
        <v>358</v>
      </c>
      <c r="D15" s="251" t="s">
        <v>361</v>
      </c>
      <c r="E15" s="256" t="s">
        <v>359</v>
      </c>
      <c r="F15" s="251" t="s">
        <v>360</v>
      </c>
    </row>
    <row r="16" spans="1:6" ht="18.75" customHeight="1" x14ac:dyDescent="0.3">
      <c r="A16" s="97">
        <v>2</v>
      </c>
      <c r="B16" s="243" t="s">
        <v>406</v>
      </c>
      <c r="C16" s="253" t="s">
        <v>407</v>
      </c>
      <c r="D16" s="243" t="s">
        <v>408</v>
      </c>
      <c r="E16" s="254" t="s">
        <v>409</v>
      </c>
      <c r="F16" s="243" t="s">
        <v>410</v>
      </c>
    </row>
    <row r="17" spans="1:6" ht="18.75" x14ac:dyDescent="0.3">
      <c r="A17" s="139"/>
      <c r="B17" s="135" t="s">
        <v>65</v>
      </c>
      <c r="C17" s="136"/>
      <c r="D17" s="136"/>
      <c r="E17" s="136"/>
      <c r="F17" s="136"/>
    </row>
    <row r="18" spans="1:6" ht="25.5" customHeight="1" x14ac:dyDescent="0.3">
      <c r="A18" s="97">
        <v>1</v>
      </c>
      <c r="B18" s="250" t="s">
        <v>379</v>
      </c>
      <c r="C18" s="255">
        <v>44696</v>
      </c>
      <c r="D18" s="250" t="s">
        <v>380</v>
      </c>
      <c r="E18" s="253" t="s">
        <v>381</v>
      </c>
      <c r="F18" s="250" t="s">
        <v>382</v>
      </c>
    </row>
    <row r="19" spans="1:6" ht="37.5" x14ac:dyDescent="0.3">
      <c r="A19" s="139"/>
      <c r="B19" s="141" t="s">
        <v>180</v>
      </c>
      <c r="C19" s="136"/>
      <c r="D19" s="136"/>
      <c r="E19" s="136"/>
      <c r="F19" s="136"/>
    </row>
    <row r="20" spans="1:6" ht="20.25" customHeight="1" x14ac:dyDescent="0.3">
      <c r="A20" s="153">
        <v>1</v>
      </c>
      <c r="B20" s="245" t="s">
        <v>433</v>
      </c>
      <c r="C20" s="246" t="s">
        <v>434</v>
      </c>
      <c r="D20" s="248" t="s">
        <v>435</v>
      </c>
      <c r="E20" s="247" t="s">
        <v>436</v>
      </c>
      <c r="F20" s="248" t="s">
        <v>437</v>
      </c>
    </row>
    <row r="21" spans="1:6" ht="22.5" customHeight="1" x14ac:dyDescent="0.3">
      <c r="A21" s="153">
        <v>2</v>
      </c>
      <c r="B21" s="245" t="s">
        <v>438</v>
      </c>
      <c r="C21" s="248" t="s">
        <v>439</v>
      </c>
      <c r="D21" s="246" t="s">
        <v>440</v>
      </c>
      <c r="E21" s="249" t="s">
        <v>441</v>
      </c>
      <c r="F21" s="248" t="s">
        <v>437</v>
      </c>
    </row>
    <row r="22" spans="1:6" ht="18.75" x14ac:dyDescent="0.25">
      <c r="A22" s="154"/>
      <c r="B22" s="138" t="s">
        <v>217</v>
      </c>
      <c r="C22" s="191"/>
      <c r="D22" s="191"/>
      <c r="E22" s="191"/>
      <c r="F22" s="191"/>
    </row>
    <row r="23" spans="1:6" ht="18.75" x14ac:dyDescent="0.3">
      <c r="A23" s="139"/>
      <c r="B23" s="135" t="s">
        <v>221</v>
      </c>
      <c r="C23" s="190"/>
      <c r="D23" s="136"/>
      <c r="E23" s="136"/>
      <c r="F23" s="136"/>
    </row>
    <row r="24" spans="1:6" ht="18.75" x14ac:dyDescent="0.25">
      <c r="A24" s="97">
        <v>1</v>
      </c>
      <c r="B24" s="56"/>
      <c r="C24" s="56"/>
      <c r="D24" s="56"/>
      <c r="E24" s="56"/>
      <c r="F24" s="56"/>
    </row>
    <row r="25" spans="1:6" ht="18.75" x14ac:dyDescent="0.3">
      <c r="A25" s="155"/>
      <c r="B25" s="135" t="s">
        <v>220</v>
      </c>
      <c r="C25" s="136"/>
      <c r="D25" s="136"/>
      <c r="E25" s="136"/>
      <c r="F25" s="136"/>
    </row>
    <row r="26" spans="1:6" ht="21.75" customHeight="1" x14ac:dyDescent="0.25">
      <c r="A26" s="97">
        <v>1</v>
      </c>
      <c r="B26" s="250" t="s">
        <v>362</v>
      </c>
      <c r="C26" s="250" t="s">
        <v>363</v>
      </c>
      <c r="D26" s="251" t="s">
        <v>364</v>
      </c>
      <c r="E26" s="251" t="s">
        <v>365</v>
      </c>
      <c r="F26" s="251" t="s">
        <v>366</v>
      </c>
    </row>
    <row r="27" spans="1:6" ht="18.75" x14ac:dyDescent="0.3">
      <c r="A27" s="156"/>
      <c r="B27" s="135" t="s">
        <v>65</v>
      </c>
      <c r="C27" s="136"/>
      <c r="D27" s="136"/>
      <c r="E27" s="136"/>
      <c r="F27" s="136"/>
    </row>
    <row r="28" spans="1:6" ht="18.75" x14ac:dyDescent="0.25">
      <c r="A28" s="97">
        <v>1</v>
      </c>
      <c r="B28" s="56"/>
      <c r="C28" s="56"/>
      <c r="D28" s="56"/>
      <c r="E28" s="56"/>
      <c r="F28" s="56"/>
    </row>
    <row r="29" spans="1:6" ht="37.5" x14ac:dyDescent="0.3">
      <c r="A29" s="139"/>
      <c r="B29" s="141" t="s">
        <v>180</v>
      </c>
      <c r="C29" s="136"/>
      <c r="D29" s="136"/>
      <c r="E29" s="136"/>
      <c r="F29" s="136"/>
    </row>
    <row r="30" spans="1:6" ht="18.75" x14ac:dyDescent="0.25">
      <c r="A30" s="97">
        <v>1</v>
      </c>
      <c r="B30" s="67"/>
      <c r="C30" s="67"/>
      <c r="D30" s="67"/>
      <c r="E30" s="67"/>
      <c r="F30" s="67"/>
    </row>
    <row r="31" spans="1:6" ht="18.75" x14ac:dyDescent="0.25">
      <c r="A31" s="154"/>
      <c r="B31" s="138" t="s">
        <v>219</v>
      </c>
      <c r="C31" s="191"/>
      <c r="D31" s="191"/>
      <c r="E31" s="191"/>
      <c r="F31" s="191"/>
    </row>
    <row r="32" spans="1:6" ht="18.75" x14ac:dyDescent="0.3">
      <c r="A32" s="139"/>
      <c r="B32" s="135" t="s">
        <v>221</v>
      </c>
      <c r="C32" s="136"/>
      <c r="D32" s="136"/>
      <c r="E32" s="136"/>
      <c r="F32" s="136"/>
    </row>
    <row r="33" spans="1:6" ht="20.25" customHeight="1" x14ac:dyDescent="0.25">
      <c r="A33" s="97">
        <v>1</v>
      </c>
      <c r="B33" s="56"/>
      <c r="C33" s="56"/>
      <c r="D33" s="56"/>
      <c r="E33" s="56"/>
      <c r="F33" s="56"/>
    </row>
    <row r="34" spans="1:6" ht="18.75" x14ac:dyDescent="0.3">
      <c r="A34" s="139"/>
      <c r="B34" s="135" t="s">
        <v>220</v>
      </c>
      <c r="C34" s="136"/>
      <c r="D34" s="136"/>
      <c r="E34" s="136"/>
      <c r="F34" s="136"/>
    </row>
    <row r="35" spans="1:6" ht="18.75" x14ac:dyDescent="0.25">
      <c r="A35" s="97">
        <v>1</v>
      </c>
      <c r="B35" s="56"/>
      <c r="C35" s="56"/>
      <c r="D35" s="56"/>
      <c r="E35" s="56"/>
      <c r="F35" s="56"/>
    </row>
    <row r="36" spans="1:6" ht="18.75" x14ac:dyDescent="0.3">
      <c r="A36" s="139"/>
      <c r="B36" s="135" t="s">
        <v>65</v>
      </c>
      <c r="C36" s="136"/>
      <c r="D36" s="192"/>
      <c r="E36" s="192"/>
      <c r="F36" s="136"/>
    </row>
    <row r="37" spans="1:6" ht="22.5" customHeight="1" x14ac:dyDescent="0.25">
      <c r="A37" s="153">
        <v>1</v>
      </c>
      <c r="B37" s="250" t="s">
        <v>421</v>
      </c>
      <c r="C37" s="251" t="s">
        <v>422</v>
      </c>
      <c r="D37" s="251" t="s">
        <v>423</v>
      </c>
      <c r="E37" s="252" t="s">
        <v>424</v>
      </c>
      <c r="F37" s="251" t="s">
        <v>391</v>
      </c>
    </row>
    <row r="38" spans="1:6" ht="18.75" customHeight="1" x14ac:dyDescent="0.25">
      <c r="A38" s="153">
        <v>2</v>
      </c>
      <c r="B38" s="250" t="s">
        <v>425</v>
      </c>
      <c r="C38" s="251" t="s">
        <v>426</v>
      </c>
      <c r="D38" s="250" t="s">
        <v>427</v>
      </c>
      <c r="E38" s="252" t="s">
        <v>428</v>
      </c>
      <c r="F38" s="251" t="s">
        <v>391</v>
      </c>
    </row>
    <row r="39" spans="1:6" ht="21" customHeight="1" x14ac:dyDescent="0.25">
      <c r="A39" s="153">
        <v>3</v>
      </c>
      <c r="B39" s="250" t="s">
        <v>429</v>
      </c>
      <c r="C39" s="251" t="s">
        <v>430</v>
      </c>
      <c r="D39" s="251" t="s">
        <v>431</v>
      </c>
      <c r="E39" s="252" t="s">
        <v>432</v>
      </c>
      <c r="F39" s="251" t="s">
        <v>391</v>
      </c>
    </row>
    <row r="40" spans="1:6" ht="37.5" x14ac:dyDescent="0.3">
      <c r="A40" s="156"/>
      <c r="B40" s="141" t="s">
        <v>180</v>
      </c>
      <c r="C40" s="136"/>
      <c r="D40" s="136"/>
      <c r="E40" s="136"/>
      <c r="F40" s="136"/>
    </row>
    <row r="41" spans="1:6" ht="18.75" x14ac:dyDescent="0.3">
      <c r="A41" s="153">
        <v>1</v>
      </c>
      <c r="B41" s="57"/>
      <c r="C41" s="140"/>
      <c r="D41" s="140"/>
      <c r="E41" s="140"/>
      <c r="F41" s="140"/>
    </row>
    <row r="42" spans="1:6" ht="18.75" x14ac:dyDescent="0.25">
      <c r="A42" s="154"/>
      <c r="B42" s="138" t="s">
        <v>215</v>
      </c>
      <c r="C42" s="138"/>
      <c r="D42" s="138"/>
      <c r="E42" s="138"/>
      <c r="F42" s="138"/>
    </row>
    <row r="43" spans="1:6" ht="18.75" x14ac:dyDescent="0.3">
      <c r="A43" s="139"/>
      <c r="B43" s="135" t="s">
        <v>221</v>
      </c>
      <c r="C43" s="136"/>
      <c r="D43" s="136"/>
      <c r="E43" s="136"/>
      <c r="F43" s="136"/>
    </row>
    <row r="44" spans="1:6" ht="18.75" x14ac:dyDescent="0.25">
      <c r="A44" s="97">
        <v>1</v>
      </c>
      <c r="B44" s="67"/>
      <c r="C44" s="67"/>
      <c r="D44" s="67"/>
      <c r="E44" s="67"/>
      <c r="F44" s="67"/>
    </row>
    <row r="45" spans="1:6" ht="18.75" x14ac:dyDescent="0.3">
      <c r="A45" s="139"/>
      <c r="B45" s="135" t="s">
        <v>220</v>
      </c>
      <c r="C45" s="136"/>
      <c r="D45" s="136"/>
      <c r="E45" s="136"/>
      <c r="F45" s="136"/>
    </row>
    <row r="46" spans="1:6" ht="18.75" customHeight="1" x14ac:dyDescent="0.25">
      <c r="A46" s="97">
        <v>1</v>
      </c>
      <c r="B46" s="251" t="s">
        <v>411</v>
      </c>
      <c r="C46" s="250" t="s">
        <v>412</v>
      </c>
      <c r="D46" s="251" t="s">
        <v>413</v>
      </c>
      <c r="E46" s="252" t="s">
        <v>414</v>
      </c>
      <c r="F46" s="251" t="s">
        <v>415</v>
      </c>
    </row>
    <row r="47" spans="1:6" ht="15" customHeight="1" x14ac:dyDescent="0.25">
      <c r="A47" s="97">
        <v>2</v>
      </c>
      <c r="B47" s="250" t="s">
        <v>416</v>
      </c>
      <c r="C47" s="251" t="s">
        <v>417</v>
      </c>
      <c r="D47" s="251" t="s">
        <v>418</v>
      </c>
      <c r="E47" s="252" t="s">
        <v>419</v>
      </c>
      <c r="F47" s="251" t="s">
        <v>420</v>
      </c>
    </row>
    <row r="48" spans="1:6" ht="18.75" x14ac:dyDescent="0.25">
      <c r="A48" s="139"/>
      <c r="B48" s="134" t="s">
        <v>65</v>
      </c>
      <c r="C48" s="193"/>
      <c r="D48" s="193"/>
      <c r="E48" s="193"/>
      <c r="F48" s="193"/>
    </row>
    <row r="49" spans="1:6" ht="18.75" x14ac:dyDescent="0.25">
      <c r="A49" s="153">
        <v>1</v>
      </c>
      <c r="B49" s="56"/>
      <c r="C49" s="56"/>
      <c r="D49" s="56"/>
      <c r="E49" s="56"/>
      <c r="F49" s="56"/>
    </row>
    <row r="50" spans="1:6" ht="37.5" x14ac:dyDescent="0.3">
      <c r="A50" s="139"/>
      <c r="B50" s="141" t="s">
        <v>180</v>
      </c>
      <c r="C50" s="136"/>
      <c r="D50" s="136"/>
      <c r="E50" s="136"/>
      <c r="F50" s="136"/>
    </row>
    <row r="51" spans="1:6" ht="18.75" x14ac:dyDescent="0.3">
      <c r="A51" s="153">
        <v>1</v>
      </c>
      <c r="B51" s="57"/>
      <c r="C51" s="140"/>
      <c r="D51" s="140"/>
      <c r="E51" s="140"/>
      <c r="F51" s="140"/>
    </row>
    <row r="52" spans="1:6" ht="18.75" x14ac:dyDescent="0.25">
      <c r="A52" s="60"/>
      <c r="B52" s="60"/>
      <c r="C52" s="60"/>
      <c r="D52" s="60"/>
      <c r="E52" s="60"/>
      <c r="F52" s="60"/>
    </row>
    <row r="53" spans="1:6" ht="18.75" x14ac:dyDescent="0.25">
      <c r="A53" s="60"/>
      <c r="B53" s="60"/>
      <c r="C53" s="60"/>
      <c r="D53" s="60"/>
      <c r="E53" s="60"/>
      <c r="F53" s="60"/>
    </row>
  </sheetData>
  <sheetProtection sort="0" autoFilter="0" pivotTables="0"/>
  <mergeCells count="1">
    <mergeCell ref="A1:F1"/>
  </mergeCells>
  <hyperlinks>
    <hyperlink ref="E15" r:id="rId1"/>
    <hyperlink ref="E5" r:id="rId2"/>
    <hyperlink ref="E6" r:id="rId3"/>
    <hyperlink ref="E8" r:id="rId4"/>
    <hyperlink ref="E9" r:id="rId5"/>
    <hyperlink ref="E10" r:id="rId6"/>
    <hyperlink ref="E11" r:id="rId7"/>
    <hyperlink ref="E12" r:id="rId8"/>
    <hyperlink ref="E13" r:id="rId9"/>
    <hyperlink ref="E16" r:id="rId10"/>
    <hyperlink ref="E46" r:id="rId11"/>
    <hyperlink ref="E47" r:id="rId12"/>
    <hyperlink ref="E37" r:id="rId13"/>
    <hyperlink ref="E38" r:id="rId14"/>
    <hyperlink ref="E39" r:id="rId15"/>
    <hyperlink ref="E20" r:id="rId16"/>
    <hyperlink ref="E21" r:id="rId17"/>
  </hyperlinks>
  <pageMargins left="0.7" right="0.7" top="0.75" bottom="0.75" header="0.3" footer="0.3"/>
  <pageSetup paperSize="9" scale="65" orientation="landscape" r:id="rId1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="90" zoomScaleNormal="100" zoomScaleSheetLayoutView="90" workbookViewId="0">
      <selection activeCell="D3" sqref="D3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70" t="s">
        <v>129</v>
      </c>
      <c r="B1" s="370"/>
      <c r="C1" s="370"/>
      <c r="D1" s="370"/>
      <c r="E1" s="370"/>
    </row>
    <row r="2" spans="1:5" ht="94.5" customHeight="1" x14ac:dyDescent="0.25">
      <c r="A2" s="164" t="s">
        <v>130</v>
      </c>
      <c r="B2" s="164" t="s">
        <v>131</v>
      </c>
      <c r="C2" s="164" t="s">
        <v>132</v>
      </c>
      <c r="D2" s="164" t="s">
        <v>133</v>
      </c>
      <c r="E2" s="164" t="s">
        <v>134</v>
      </c>
    </row>
    <row r="3" spans="1:5" ht="56.25" x14ac:dyDescent="0.3">
      <c r="A3" s="64" t="s">
        <v>135</v>
      </c>
      <c r="B3" s="54">
        <v>152</v>
      </c>
      <c r="C3" s="101">
        <v>21</v>
      </c>
      <c r="D3" s="101">
        <v>143</v>
      </c>
      <c r="E3" s="101">
        <v>143</v>
      </c>
    </row>
    <row r="4" spans="1:5" ht="75" x14ac:dyDescent="0.25">
      <c r="A4" s="292" t="s">
        <v>136</v>
      </c>
      <c r="B4" s="54">
        <v>20</v>
      </c>
      <c r="C4" s="101">
        <v>0</v>
      </c>
      <c r="D4" s="101">
        <v>10</v>
      </c>
      <c r="E4" s="101">
        <v>10</v>
      </c>
    </row>
    <row r="5" spans="1:5" ht="112.5" x14ac:dyDescent="0.3">
      <c r="A5" s="64" t="s">
        <v>203</v>
      </c>
      <c r="B5" s="110">
        <v>0</v>
      </c>
      <c r="C5" s="110">
        <f>C6+C7+C8+C9</f>
        <v>0</v>
      </c>
      <c r="D5" s="110">
        <f>D6+D7+D8+D9</f>
        <v>0</v>
      </c>
      <c r="E5" s="110">
        <f>E6+E7+E8+E9</f>
        <v>0</v>
      </c>
    </row>
    <row r="6" spans="1:5" ht="24" customHeight="1" x14ac:dyDescent="0.3">
      <c r="A6" s="64" t="s">
        <v>241</v>
      </c>
      <c r="B6" s="54">
        <v>0</v>
      </c>
      <c r="C6" s="101">
        <v>0</v>
      </c>
      <c r="D6" s="101">
        <v>0</v>
      </c>
      <c r="E6" s="101">
        <v>0</v>
      </c>
    </row>
    <row r="7" spans="1:5" ht="37.5" x14ac:dyDescent="0.3">
      <c r="A7" s="64" t="s">
        <v>137</v>
      </c>
      <c r="B7" s="54">
        <v>0</v>
      </c>
      <c r="C7" s="101">
        <v>0</v>
      </c>
      <c r="D7" s="101">
        <v>0</v>
      </c>
      <c r="E7" s="101">
        <v>0</v>
      </c>
    </row>
    <row r="8" spans="1:5" ht="56.25" x14ac:dyDescent="0.3">
      <c r="A8" s="64" t="s">
        <v>138</v>
      </c>
      <c r="B8" s="54">
        <v>0</v>
      </c>
      <c r="C8" s="101">
        <v>0</v>
      </c>
      <c r="D8" s="101">
        <v>0</v>
      </c>
      <c r="E8" s="101">
        <v>0</v>
      </c>
    </row>
    <row r="9" spans="1:5" ht="56.25" x14ac:dyDescent="0.3">
      <c r="A9" s="64" t="s">
        <v>139</v>
      </c>
      <c r="B9" s="54">
        <v>0</v>
      </c>
      <c r="C9" s="101">
        <v>0</v>
      </c>
      <c r="D9" s="101">
        <v>0</v>
      </c>
      <c r="E9" s="101">
        <v>0</v>
      </c>
    </row>
    <row r="10" spans="1:5" ht="18.75" x14ac:dyDescent="0.25">
      <c r="A10" s="65" t="s">
        <v>84</v>
      </c>
      <c r="B10" s="99">
        <f>B9+B8+B7+B6+B5+B3+B4</f>
        <v>172</v>
      </c>
      <c r="C10" s="99">
        <f>C9+C8+C7+C6+C5+C4+C3</f>
        <v>21</v>
      </c>
      <c r="D10" s="99">
        <f>D9+D8+D7+D6+D5+D4+D3</f>
        <v>153</v>
      </c>
      <c r="E10" s="99">
        <f>E9+E8+E7+E6+E5+E4+E3</f>
        <v>153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8"/>
  <sheetViews>
    <sheetView view="pageBreakPreview" topLeftCell="A118" zoomScale="90" zoomScaleNormal="100" zoomScaleSheetLayoutView="90" workbookViewId="0">
      <selection activeCell="A34" sqref="A34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69" t="s">
        <v>140</v>
      </c>
      <c r="B1" s="371"/>
      <c r="C1" s="371"/>
      <c r="D1" s="371"/>
      <c r="E1" s="371"/>
    </row>
    <row r="2" spans="1:5" ht="90.75" customHeight="1" x14ac:dyDescent="0.25">
      <c r="A2" s="27" t="s">
        <v>86</v>
      </c>
      <c r="B2" s="27" t="s">
        <v>245</v>
      </c>
      <c r="C2" s="230" t="s">
        <v>247</v>
      </c>
      <c r="D2" s="27" t="s">
        <v>261</v>
      </c>
      <c r="E2" s="27" t="s">
        <v>141</v>
      </c>
    </row>
    <row r="3" spans="1:5" ht="18.75" x14ac:dyDescent="0.25">
      <c r="A3" s="132" t="s">
        <v>204</v>
      </c>
      <c r="B3" s="133"/>
      <c r="C3" s="132"/>
      <c r="D3" s="132"/>
      <c r="E3" s="133"/>
    </row>
    <row r="4" spans="1:5" ht="15.75" x14ac:dyDescent="0.25">
      <c r="A4" s="239"/>
      <c r="B4" s="240"/>
      <c r="C4" s="240"/>
      <c r="D4" s="241"/>
      <c r="E4" s="239"/>
    </row>
    <row r="5" spans="1:5" ht="18.75" x14ac:dyDescent="0.25">
      <c r="A5" s="132" t="s">
        <v>114</v>
      </c>
      <c r="B5" s="143"/>
      <c r="C5" s="132"/>
      <c r="D5" s="132"/>
      <c r="E5" s="133"/>
    </row>
    <row r="6" spans="1:5" ht="15.75" customHeight="1" thickBot="1" x14ac:dyDescent="0.3">
      <c r="A6" s="152" t="s">
        <v>557</v>
      </c>
      <c r="B6" s="277" t="s">
        <v>452</v>
      </c>
      <c r="C6" s="263" t="s">
        <v>450</v>
      </c>
      <c r="D6" s="267" t="s">
        <v>618</v>
      </c>
      <c r="E6" s="263" t="s">
        <v>558</v>
      </c>
    </row>
    <row r="7" spans="1:5" ht="15.75" customHeight="1" thickBot="1" x14ac:dyDescent="0.3">
      <c r="A7" s="275" t="s">
        <v>559</v>
      </c>
      <c r="B7" s="277" t="s">
        <v>452</v>
      </c>
      <c r="C7" s="263" t="s">
        <v>450</v>
      </c>
      <c r="D7" s="267" t="s">
        <v>618</v>
      </c>
      <c r="E7" s="266" t="s">
        <v>491</v>
      </c>
    </row>
    <row r="8" spans="1:5" ht="15.75" customHeight="1" thickBot="1" x14ac:dyDescent="0.3">
      <c r="A8" s="276" t="s">
        <v>560</v>
      </c>
      <c r="B8" s="277" t="s">
        <v>452</v>
      </c>
      <c r="C8" s="263" t="s">
        <v>450</v>
      </c>
      <c r="D8" s="267" t="s">
        <v>618</v>
      </c>
      <c r="E8" s="265" t="s">
        <v>457</v>
      </c>
    </row>
    <row r="9" spans="1:5" ht="15.75" customHeight="1" thickBot="1" x14ac:dyDescent="0.3">
      <c r="A9" s="276" t="s">
        <v>561</v>
      </c>
      <c r="B9" s="277" t="s">
        <v>452</v>
      </c>
      <c r="C9" s="263" t="s">
        <v>450</v>
      </c>
      <c r="D9" s="267" t="s">
        <v>619</v>
      </c>
      <c r="E9" s="263" t="s">
        <v>563</v>
      </c>
    </row>
    <row r="10" spans="1:5" ht="15.75" customHeight="1" thickBot="1" x14ac:dyDescent="0.3">
      <c r="A10" s="276" t="s">
        <v>562</v>
      </c>
      <c r="B10" s="277" t="s">
        <v>452</v>
      </c>
      <c r="C10" s="263" t="s">
        <v>450</v>
      </c>
      <c r="D10" s="267" t="s">
        <v>620</v>
      </c>
      <c r="E10" s="263" t="s">
        <v>564</v>
      </c>
    </row>
    <row r="11" spans="1:5" ht="18" customHeight="1" thickBot="1" x14ac:dyDescent="0.3">
      <c r="A11" s="275" t="s">
        <v>565</v>
      </c>
      <c r="B11" s="277" t="s">
        <v>452</v>
      </c>
      <c r="C11" s="263" t="s">
        <v>450</v>
      </c>
      <c r="D11" s="288" t="s">
        <v>620</v>
      </c>
      <c r="E11" s="266" t="s">
        <v>455</v>
      </c>
    </row>
    <row r="12" spans="1:5" ht="23.25" customHeight="1" thickBot="1" x14ac:dyDescent="0.3">
      <c r="A12" s="276" t="s">
        <v>566</v>
      </c>
      <c r="B12" s="277" t="s">
        <v>452</v>
      </c>
      <c r="C12" s="263" t="s">
        <v>450</v>
      </c>
      <c r="D12" s="267" t="s">
        <v>620</v>
      </c>
      <c r="E12" s="265" t="s">
        <v>455</v>
      </c>
    </row>
    <row r="13" spans="1:5" ht="15" customHeight="1" thickBot="1" x14ac:dyDescent="0.3">
      <c r="A13" s="276" t="s">
        <v>567</v>
      </c>
      <c r="B13" s="277" t="s">
        <v>452</v>
      </c>
      <c r="C13" s="263" t="s">
        <v>450</v>
      </c>
      <c r="D13" s="267" t="s">
        <v>620</v>
      </c>
      <c r="E13" s="265" t="s">
        <v>455</v>
      </c>
    </row>
    <row r="14" spans="1:5" ht="15.75" customHeight="1" thickBot="1" x14ac:dyDescent="0.3">
      <c r="A14" s="275" t="s">
        <v>568</v>
      </c>
      <c r="B14" s="277" t="s">
        <v>452</v>
      </c>
      <c r="C14" s="263" t="s">
        <v>450</v>
      </c>
      <c r="D14" s="267" t="s">
        <v>621</v>
      </c>
      <c r="E14" s="266" t="s">
        <v>454</v>
      </c>
    </row>
    <row r="15" spans="1:5" ht="12" customHeight="1" x14ac:dyDescent="0.25">
      <c r="A15" s="284" t="s">
        <v>569</v>
      </c>
      <c r="B15" s="285" t="s">
        <v>452</v>
      </c>
      <c r="C15" s="286" t="s">
        <v>450</v>
      </c>
      <c r="D15" s="289" t="s">
        <v>621</v>
      </c>
      <c r="E15" s="264" t="s">
        <v>455</v>
      </c>
    </row>
    <row r="16" spans="1:5" ht="15.75" customHeight="1" thickBot="1" x14ac:dyDescent="0.3">
      <c r="A16" s="287" t="s">
        <v>570</v>
      </c>
      <c r="B16" s="277" t="s">
        <v>452</v>
      </c>
      <c r="C16" s="263" t="s">
        <v>450</v>
      </c>
      <c r="D16" s="267" t="s">
        <v>621</v>
      </c>
      <c r="E16" s="263" t="s">
        <v>456</v>
      </c>
    </row>
    <row r="17" spans="1:5" ht="21" customHeight="1" thickBot="1" x14ac:dyDescent="0.3">
      <c r="A17" s="275" t="s">
        <v>609</v>
      </c>
      <c r="B17" s="277" t="s">
        <v>452</v>
      </c>
      <c r="C17" s="263" t="s">
        <v>450</v>
      </c>
      <c r="D17" s="267" t="s">
        <v>651</v>
      </c>
      <c r="E17" s="280" t="s">
        <v>555</v>
      </c>
    </row>
    <row r="18" spans="1:5" ht="17.25" customHeight="1" thickBot="1" x14ac:dyDescent="0.3">
      <c r="A18" s="276" t="s">
        <v>609</v>
      </c>
      <c r="B18" s="277" t="s">
        <v>452</v>
      </c>
      <c r="C18" s="263" t="s">
        <v>450</v>
      </c>
      <c r="D18" s="267" t="s">
        <v>650</v>
      </c>
      <c r="E18" s="281" t="s">
        <v>613</v>
      </c>
    </row>
    <row r="19" spans="1:5" ht="14.25" customHeight="1" thickBot="1" x14ac:dyDescent="0.3">
      <c r="A19" s="276" t="s">
        <v>610</v>
      </c>
      <c r="B19" s="277" t="s">
        <v>452</v>
      </c>
      <c r="C19" s="263" t="s">
        <v>450</v>
      </c>
      <c r="D19" s="267" t="s">
        <v>622</v>
      </c>
      <c r="E19" s="270" t="s">
        <v>455</v>
      </c>
    </row>
    <row r="20" spans="1:5" ht="23.25" customHeight="1" thickBot="1" x14ac:dyDescent="0.3">
      <c r="A20" s="276" t="s">
        <v>609</v>
      </c>
      <c r="B20" s="277" t="s">
        <v>452</v>
      </c>
      <c r="C20" s="263" t="s">
        <v>450</v>
      </c>
      <c r="D20" s="267" t="s">
        <v>650</v>
      </c>
      <c r="E20" s="281" t="s">
        <v>535</v>
      </c>
    </row>
    <row r="21" spans="1:5" ht="18" customHeight="1" thickBot="1" x14ac:dyDescent="0.3">
      <c r="A21" s="276" t="s">
        <v>609</v>
      </c>
      <c r="B21" s="277" t="s">
        <v>452</v>
      </c>
      <c r="C21" s="263" t="s">
        <v>450</v>
      </c>
      <c r="D21" s="267" t="s">
        <v>650</v>
      </c>
      <c r="E21" s="281" t="s">
        <v>531</v>
      </c>
    </row>
    <row r="22" spans="1:5" ht="21" customHeight="1" thickBot="1" x14ac:dyDescent="0.3">
      <c r="A22" s="276" t="s">
        <v>611</v>
      </c>
      <c r="B22" s="277" t="s">
        <v>452</v>
      </c>
      <c r="C22" s="263" t="s">
        <v>450</v>
      </c>
      <c r="D22" s="267" t="s">
        <v>622</v>
      </c>
      <c r="E22" s="281" t="s">
        <v>614</v>
      </c>
    </row>
    <row r="23" spans="1:5" ht="22.5" customHeight="1" thickBot="1" x14ac:dyDescent="0.3">
      <c r="A23" s="276" t="s">
        <v>612</v>
      </c>
      <c r="B23" s="277" t="s">
        <v>452</v>
      </c>
      <c r="C23" s="263" t="s">
        <v>450</v>
      </c>
      <c r="D23" s="267" t="s">
        <v>624</v>
      </c>
      <c r="E23" s="281" t="s">
        <v>454</v>
      </c>
    </row>
    <row r="24" spans="1:5" ht="14.25" customHeight="1" thickBot="1" x14ac:dyDescent="0.3">
      <c r="A24" s="275" t="s">
        <v>615</v>
      </c>
      <c r="B24" s="277" t="s">
        <v>452</v>
      </c>
      <c r="C24" s="263" t="s">
        <v>450</v>
      </c>
      <c r="D24" s="267" t="s">
        <v>623</v>
      </c>
      <c r="E24" s="263" t="s">
        <v>656</v>
      </c>
    </row>
    <row r="25" spans="1:5" ht="24" customHeight="1" thickBot="1" x14ac:dyDescent="0.3">
      <c r="A25" s="276" t="s">
        <v>616</v>
      </c>
      <c r="B25" s="277" t="s">
        <v>452</v>
      </c>
      <c r="C25" s="263" t="s">
        <v>450</v>
      </c>
      <c r="D25" s="267" t="s">
        <v>623</v>
      </c>
      <c r="E25" s="263" t="s">
        <v>656</v>
      </c>
    </row>
    <row r="26" spans="1:5" ht="19.5" customHeight="1" x14ac:dyDescent="0.25">
      <c r="A26" s="229" t="s">
        <v>218</v>
      </c>
      <c r="B26" s="228"/>
      <c r="C26" s="227"/>
      <c r="D26" s="227"/>
      <c r="E26" s="227"/>
    </row>
    <row r="27" spans="1:5" ht="18.75" x14ac:dyDescent="0.25">
      <c r="A27" s="67"/>
      <c r="B27" s="98"/>
      <c r="C27" s="67"/>
      <c r="D27" s="67"/>
      <c r="E27" s="98"/>
    </row>
    <row r="28" spans="1:5" ht="18.75" x14ac:dyDescent="0.25">
      <c r="A28" s="132" t="s">
        <v>216</v>
      </c>
      <c r="B28" s="143"/>
      <c r="C28" s="132"/>
      <c r="D28" s="132"/>
      <c r="E28" s="133"/>
    </row>
    <row r="29" spans="1:5" ht="17.25" customHeight="1" thickBot="1" x14ac:dyDescent="0.3">
      <c r="A29" s="152" t="s">
        <v>543</v>
      </c>
      <c r="B29" s="273" t="s">
        <v>544</v>
      </c>
      <c r="C29" s="274" t="s">
        <v>450</v>
      </c>
      <c r="D29" s="290" t="s">
        <v>625</v>
      </c>
      <c r="E29" s="274" t="s">
        <v>545</v>
      </c>
    </row>
    <row r="30" spans="1:5" ht="18.75" customHeight="1" thickBot="1" x14ac:dyDescent="0.3">
      <c r="A30" s="260" t="s">
        <v>546</v>
      </c>
      <c r="B30" s="273" t="s">
        <v>544</v>
      </c>
      <c r="C30" s="274" t="s">
        <v>450</v>
      </c>
      <c r="D30" s="267" t="s">
        <v>648</v>
      </c>
      <c r="E30" s="266" t="s">
        <v>550</v>
      </c>
    </row>
    <row r="31" spans="1:5" ht="19.5" customHeight="1" thickBot="1" x14ac:dyDescent="0.3">
      <c r="A31" s="261" t="s">
        <v>547</v>
      </c>
      <c r="B31" s="273" t="s">
        <v>544</v>
      </c>
      <c r="C31" s="274" t="s">
        <v>450</v>
      </c>
      <c r="D31" s="291" t="s">
        <v>648</v>
      </c>
      <c r="E31" s="265" t="s">
        <v>550</v>
      </c>
    </row>
    <row r="32" spans="1:5" ht="28.5" customHeight="1" thickBot="1" x14ac:dyDescent="0.3">
      <c r="A32" s="261" t="s">
        <v>548</v>
      </c>
      <c r="B32" s="273" t="s">
        <v>544</v>
      </c>
      <c r="C32" s="274" t="s">
        <v>450</v>
      </c>
      <c r="D32" s="267" t="s">
        <v>648</v>
      </c>
      <c r="E32" s="265" t="s">
        <v>550</v>
      </c>
    </row>
    <row r="33" spans="1:5" ht="12.75" customHeight="1" thickBot="1" x14ac:dyDescent="0.3">
      <c r="A33" s="261" t="s">
        <v>549</v>
      </c>
      <c r="B33" s="273" t="s">
        <v>544</v>
      </c>
      <c r="C33" s="274" t="s">
        <v>450</v>
      </c>
      <c r="D33" s="267" t="s">
        <v>648</v>
      </c>
      <c r="E33" s="265" t="s">
        <v>550</v>
      </c>
    </row>
    <row r="34" spans="1:5" ht="18" customHeight="1" thickBot="1" x14ac:dyDescent="0.3">
      <c r="A34" s="260" t="s">
        <v>551</v>
      </c>
      <c r="B34" s="273" t="s">
        <v>544</v>
      </c>
      <c r="C34" s="274" t="s">
        <v>450</v>
      </c>
      <c r="D34" s="267" t="s">
        <v>626</v>
      </c>
      <c r="E34" s="266" t="s">
        <v>536</v>
      </c>
    </row>
    <row r="35" spans="1:5" ht="19.5" customHeight="1" thickBot="1" x14ac:dyDescent="0.3">
      <c r="A35" s="261" t="s">
        <v>552</v>
      </c>
      <c r="B35" s="273" t="s">
        <v>544</v>
      </c>
      <c r="C35" s="274" t="s">
        <v>450</v>
      </c>
      <c r="D35" s="267" t="s">
        <v>626</v>
      </c>
      <c r="E35" s="265" t="s">
        <v>536</v>
      </c>
    </row>
    <row r="36" spans="1:5" ht="23.25" customHeight="1" thickBot="1" x14ac:dyDescent="0.3">
      <c r="A36" s="261" t="s">
        <v>553</v>
      </c>
      <c r="B36" s="273" t="s">
        <v>544</v>
      </c>
      <c r="C36" s="274" t="s">
        <v>450</v>
      </c>
      <c r="D36" s="267" t="s">
        <v>626</v>
      </c>
      <c r="E36" s="265" t="s">
        <v>536</v>
      </c>
    </row>
    <row r="37" spans="1:5" ht="25.5" customHeight="1" thickBot="1" x14ac:dyDescent="0.3">
      <c r="A37" s="261" t="s">
        <v>554</v>
      </c>
      <c r="B37" s="273" t="s">
        <v>544</v>
      </c>
      <c r="C37" s="274" t="s">
        <v>450</v>
      </c>
      <c r="D37" s="267" t="s">
        <v>627</v>
      </c>
      <c r="E37" s="265" t="s">
        <v>556</v>
      </c>
    </row>
    <row r="38" spans="1:5" ht="18" customHeight="1" thickBot="1" x14ac:dyDescent="0.3">
      <c r="A38" s="152" t="s">
        <v>575</v>
      </c>
      <c r="B38" s="273" t="s">
        <v>544</v>
      </c>
      <c r="C38" s="274" t="s">
        <v>450</v>
      </c>
      <c r="D38" s="267" t="s">
        <v>628</v>
      </c>
      <c r="E38" s="263" t="s">
        <v>576</v>
      </c>
    </row>
    <row r="39" spans="1:5" ht="18.75" customHeight="1" thickBot="1" x14ac:dyDescent="0.3">
      <c r="A39" s="260" t="s">
        <v>577</v>
      </c>
      <c r="B39" s="273" t="s">
        <v>544</v>
      </c>
      <c r="C39" s="274" t="s">
        <v>450</v>
      </c>
      <c r="D39" s="267" t="s">
        <v>629</v>
      </c>
      <c r="E39" s="266" t="s">
        <v>581</v>
      </c>
    </row>
    <row r="40" spans="1:5" ht="19.5" customHeight="1" thickBot="1" x14ac:dyDescent="0.3">
      <c r="A40" s="261" t="s">
        <v>578</v>
      </c>
      <c r="B40" s="273" t="s">
        <v>544</v>
      </c>
      <c r="C40" s="274" t="s">
        <v>450</v>
      </c>
      <c r="D40" s="267" t="s">
        <v>630</v>
      </c>
      <c r="E40" s="265" t="s">
        <v>582</v>
      </c>
    </row>
    <row r="41" spans="1:5" ht="22.5" customHeight="1" thickBot="1" x14ac:dyDescent="0.3">
      <c r="A41" s="261" t="s">
        <v>579</v>
      </c>
      <c r="B41" s="273" t="s">
        <v>544</v>
      </c>
      <c r="C41" s="274" t="s">
        <v>450</v>
      </c>
      <c r="D41" s="267" t="s">
        <v>631</v>
      </c>
      <c r="E41" s="278" t="s">
        <v>583</v>
      </c>
    </row>
    <row r="42" spans="1:5" ht="15.75" hidden="1" customHeight="1" x14ac:dyDescent="0.25">
      <c r="A42" s="261" t="s">
        <v>580</v>
      </c>
      <c r="B42" s="273" t="s">
        <v>544</v>
      </c>
      <c r="C42" s="274" t="s">
        <v>450</v>
      </c>
      <c r="D42" s="152"/>
      <c r="E42" s="278" t="s">
        <v>584</v>
      </c>
    </row>
    <row r="43" spans="1:5" ht="21.75" customHeight="1" thickBot="1" x14ac:dyDescent="0.3">
      <c r="A43" s="261" t="s">
        <v>580</v>
      </c>
      <c r="B43" s="273" t="s">
        <v>544</v>
      </c>
      <c r="C43" s="274" t="s">
        <v>450</v>
      </c>
      <c r="D43" s="267" t="s">
        <v>631</v>
      </c>
      <c r="E43" s="278" t="s">
        <v>585</v>
      </c>
    </row>
    <row r="44" spans="1:5" ht="23.25" customHeight="1" thickBot="1" x14ac:dyDescent="0.3">
      <c r="A44" s="261" t="s">
        <v>580</v>
      </c>
      <c r="B44" s="273" t="s">
        <v>544</v>
      </c>
      <c r="C44" s="274" t="s">
        <v>450</v>
      </c>
      <c r="D44" s="267" t="s">
        <v>631</v>
      </c>
      <c r="E44" s="278" t="s">
        <v>586</v>
      </c>
    </row>
    <row r="45" spans="1:5" ht="23.25" customHeight="1" thickBot="1" x14ac:dyDescent="0.3">
      <c r="A45" s="261" t="s">
        <v>580</v>
      </c>
      <c r="B45" s="273" t="s">
        <v>544</v>
      </c>
      <c r="C45" s="274" t="s">
        <v>450</v>
      </c>
      <c r="D45" s="267" t="s">
        <v>631</v>
      </c>
      <c r="E45" s="278" t="s">
        <v>587</v>
      </c>
    </row>
    <row r="46" spans="1:5" ht="18" customHeight="1" thickBot="1" x14ac:dyDescent="0.3">
      <c r="A46" s="261" t="s">
        <v>580</v>
      </c>
      <c r="B46" s="273" t="s">
        <v>544</v>
      </c>
      <c r="C46" s="274" t="s">
        <v>450</v>
      </c>
      <c r="D46" s="267" t="s">
        <v>631</v>
      </c>
      <c r="E46" s="278" t="s">
        <v>588</v>
      </c>
    </row>
    <row r="47" spans="1:5" ht="18" customHeight="1" thickBot="1" x14ac:dyDescent="0.3">
      <c r="A47" s="261" t="s">
        <v>580</v>
      </c>
      <c r="B47" s="273" t="s">
        <v>544</v>
      </c>
      <c r="C47" s="274" t="s">
        <v>450</v>
      </c>
      <c r="D47" s="267" t="s">
        <v>631</v>
      </c>
      <c r="E47" s="278" t="s">
        <v>589</v>
      </c>
    </row>
    <row r="48" spans="1:5" ht="19.5" customHeight="1" thickBot="1" x14ac:dyDescent="0.3">
      <c r="A48" s="260" t="s">
        <v>590</v>
      </c>
      <c r="B48" s="273" t="s">
        <v>544</v>
      </c>
      <c r="C48" s="274" t="s">
        <v>450</v>
      </c>
      <c r="D48" s="152" t="s">
        <v>649</v>
      </c>
      <c r="E48" s="279" t="s">
        <v>589</v>
      </c>
    </row>
    <row r="49" spans="1:5" ht="18.75" customHeight="1" thickBot="1" x14ac:dyDescent="0.3">
      <c r="A49" s="261" t="s">
        <v>591</v>
      </c>
      <c r="B49" s="273" t="s">
        <v>544</v>
      </c>
      <c r="C49" s="274" t="s">
        <v>450</v>
      </c>
      <c r="D49" s="152" t="s">
        <v>649</v>
      </c>
      <c r="E49" s="278" t="s">
        <v>589</v>
      </c>
    </row>
    <row r="50" spans="1:5" ht="18.75" customHeight="1" thickBot="1" x14ac:dyDescent="0.3">
      <c r="A50" s="261" t="s">
        <v>590</v>
      </c>
      <c r="B50" s="273" t="s">
        <v>544</v>
      </c>
      <c r="C50" s="274" t="s">
        <v>450</v>
      </c>
      <c r="D50" s="152" t="s">
        <v>649</v>
      </c>
      <c r="E50" s="278" t="s">
        <v>589</v>
      </c>
    </row>
    <row r="51" spans="1:5" ht="18.75" customHeight="1" thickBot="1" x14ac:dyDescent="0.3">
      <c r="A51" s="260" t="s">
        <v>592</v>
      </c>
      <c r="B51" s="273" t="s">
        <v>544</v>
      </c>
      <c r="C51" s="274" t="s">
        <v>450</v>
      </c>
      <c r="D51" s="152" t="s">
        <v>649</v>
      </c>
      <c r="E51" s="282" t="s">
        <v>598</v>
      </c>
    </row>
    <row r="52" spans="1:5" ht="20.25" customHeight="1" thickBot="1" x14ac:dyDescent="0.3">
      <c r="A52" s="261" t="s">
        <v>593</v>
      </c>
      <c r="B52" s="273" t="s">
        <v>544</v>
      </c>
      <c r="C52" s="274" t="s">
        <v>450</v>
      </c>
      <c r="D52" s="152" t="s">
        <v>649</v>
      </c>
      <c r="E52" s="283" t="s">
        <v>589</v>
      </c>
    </row>
    <row r="53" spans="1:5" ht="17.25" customHeight="1" thickBot="1" x14ac:dyDescent="0.3">
      <c r="A53" s="261" t="s">
        <v>594</v>
      </c>
      <c r="B53" s="273" t="s">
        <v>544</v>
      </c>
      <c r="C53" s="274" t="s">
        <v>450</v>
      </c>
      <c r="D53" s="152" t="s">
        <v>649</v>
      </c>
      <c r="E53" s="283" t="s">
        <v>589</v>
      </c>
    </row>
    <row r="54" spans="1:5" ht="18" customHeight="1" thickBot="1" x14ac:dyDescent="0.3">
      <c r="A54" s="261" t="s">
        <v>595</v>
      </c>
      <c r="B54" s="273" t="s">
        <v>544</v>
      </c>
      <c r="C54" s="274" t="s">
        <v>450</v>
      </c>
      <c r="D54" s="152" t="s">
        <v>649</v>
      </c>
      <c r="E54" s="283" t="s">
        <v>599</v>
      </c>
    </row>
    <row r="55" spans="1:5" ht="15.75" customHeight="1" thickBot="1" x14ac:dyDescent="0.3">
      <c r="A55" s="261" t="s">
        <v>596</v>
      </c>
      <c r="B55" s="273" t="s">
        <v>544</v>
      </c>
      <c r="C55" s="274" t="s">
        <v>450</v>
      </c>
      <c r="D55" s="152" t="s">
        <v>649</v>
      </c>
      <c r="E55" s="283" t="s">
        <v>599</v>
      </c>
    </row>
    <row r="56" spans="1:5" ht="17.25" customHeight="1" thickBot="1" x14ac:dyDescent="0.3">
      <c r="A56" s="261" t="s">
        <v>597</v>
      </c>
      <c r="B56" s="273" t="s">
        <v>544</v>
      </c>
      <c r="C56" s="274" t="s">
        <v>450</v>
      </c>
      <c r="D56" s="152" t="s">
        <v>649</v>
      </c>
      <c r="E56" s="283" t="s">
        <v>589</v>
      </c>
    </row>
    <row r="57" spans="1:5" ht="19.5" customHeight="1" thickBot="1" x14ac:dyDescent="0.3">
      <c r="A57" s="260" t="s">
        <v>600</v>
      </c>
      <c r="B57" s="273" t="s">
        <v>544</v>
      </c>
      <c r="C57" s="274" t="s">
        <v>450</v>
      </c>
      <c r="D57" s="152" t="s">
        <v>649</v>
      </c>
      <c r="E57" s="282" t="s">
        <v>599</v>
      </c>
    </row>
    <row r="58" spans="1:5" ht="14.25" customHeight="1" thickBot="1" x14ac:dyDescent="0.3">
      <c r="A58" s="261" t="s">
        <v>601</v>
      </c>
      <c r="B58" s="273" t="s">
        <v>544</v>
      </c>
      <c r="C58" s="274" t="s">
        <v>450</v>
      </c>
      <c r="D58" s="152" t="s">
        <v>649</v>
      </c>
      <c r="E58" s="283" t="s">
        <v>589</v>
      </c>
    </row>
    <row r="59" spans="1:5" ht="18" customHeight="1" thickBot="1" x14ac:dyDescent="0.3">
      <c r="A59" s="261" t="s">
        <v>602</v>
      </c>
      <c r="B59" s="273" t="s">
        <v>544</v>
      </c>
      <c r="C59" s="274" t="s">
        <v>450</v>
      </c>
      <c r="D59" s="152" t="s">
        <v>649</v>
      </c>
      <c r="E59" s="283" t="s">
        <v>598</v>
      </c>
    </row>
    <row r="60" spans="1:5" ht="16.5" customHeight="1" thickBot="1" x14ac:dyDescent="0.3">
      <c r="A60" s="261" t="s">
        <v>603</v>
      </c>
      <c r="B60" s="273" t="s">
        <v>544</v>
      </c>
      <c r="C60" s="274" t="s">
        <v>450</v>
      </c>
      <c r="D60" s="152" t="s">
        <v>649</v>
      </c>
      <c r="E60" s="283" t="s">
        <v>589</v>
      </c>
    </row>
    <row r="61" spans="1:5" ht="15.75" customHeight="1" thickBot="1" x14ac:dyDescent="0.3">
      <c r="A61" s="261" t="s">
        <v>604</v>
      </c>
      <c r="B61" s="273" t="s">
        <v>544</v>
      </c>
      <c r="C61" s="274" t="s">
        <v>450</v>
      </c>
      <c r="D61" s="152" t="s">
        <v>649</v>
      </c>
      <c r="E61" s="283" t="s">
        <v>598</v>
      </c>
    </row>
    <row r="62" spans="1:5" ht="16.5" customHeight="1" thickBot="1" x14ac:dyDescent="0.3">
      <c r="A62" s="261" t="s">
        <v>605</v>
      </c>
      <c r="B62" s="273" t="s">
        <v>544</v>
      </c>
      <c r="C62" s="274" t="s">
        <v>450</v>
      </c>
      <c r="D62" s="152" t="s">
        <v>649</v>
      </c>
      <c r="E62" s="283" t="s">
        <v>608</v>
      </c>
    </row>
    <row r="63" spans="1:5" ht="15.75" customHeight="1" thickBot="1" x14ac:dyDescent="0.3">
      <c r="A63" s="261" t="s">
        <v>606</v>
      </c>
      <c r="B63" s="273" t="s">
        <v>544</v>
      </c>
      <c r="C63" s="274" t="s">
        <v>450</v>
      </c>
      <c r="D63" s="152" t="s">
        <v>649</v>
      </c>
      <c r="E63" s="283" t="s">
        <v>599</v>
      </c>
    </row>
    <row r="64" spans="1:5" ht="18.75" customHeight="1" thickBot="1" x14ac:dyDescent="0.3">
      <c r="A64" s="261" t="s">
        <v>607</v>
      </c>
      <c r="B64" s="273" t="s">
        <v>544</v>
      </c>
      <c r="C64" s="274" t="s">
        <v>450</v>
      </c>
      <c r="D64" s="152" t="s">
        <v>649</v>
      </c>
      <c r="E64" s="283" t="s">
        <v>598</v>
      </c>
    </row>
    <row r="65" spans="1:5" ht="18.75" customHeight="1" thickBot="1" x14ac:dyDescent="0.3">
      <c r="A65" s="132" t="s">
        <v>217</v>
      </c>
      <c r="B65" s="143"/>
      <c r="C65" s="132"/>
      <c r="D65" s="132"/>
      <c r="E65" s="133"/>
    </row>
    <row r="66" spans="1:5" ht="14.25" customHeight="1" thickBot="1" x14ac:dyDescent="0.3">
      <c r="A66" s="260" t="s">
        <v>499</v>
      </c>
      <c r="B66" s="262" t="s">
        <v>452</v>
      </c>
      <c r="C66" s="152" t="s">
        <v>450</v>
      </c>
      <c r="D66" s="267" t="s">
        <v>632</v>
      </c>
      <c r="E66" s="269" t="s">
        <v>493</v>
      </c>
    </row>
    <row r="67" spans="1:5" ht="14.25" customHeight="1" thickBot="1" x14ac:dyDescent="0.3">
      <c r="A67" s="261" t="s">
        <v>500</v>
      </c>
      <c r="B67" s="262" t="s">
        <v>452</v>
      </c>
      <c r="C67" s="152" t="s">
        <v>529</v>
      </c>
      <c r="D67" s="267" t="s">
        <v>633</v>
      </c>
      <c r="E67" s="270" t="s">
        <v>492</v>
      </c>
    </row>
    <row r="68" spans="1:5" ht="14.25" customHeight="1" thickBot="1" x14ac:dyDescent="0.3">
      <c r="A68" s="261" t="s">
        <v>501</v>
      </c>
      <c r="B68" s="262" t="s">
        <v>452</v>
      </c>
      <c r="C68" s="152" t="s">
        <v>529</v>
      </c>
      <c r="D68" s="152" t="s">
        <v>633</v>
      </c>
      <c r="E68" s="270" t="s">
        <v>531</v>
      </c>
    </row>
    <row r="69" spans="1:5" ht="14.25" customHeight="1" thickBot="1" x14ac:dyDescent="0.3">
      <c r="A69" s="261" t="s">
        <v>502</v>
      </c>
      <c r="B69" s="262" t="s">
        <v>452</v>
      </c>
      <c r="C69" s="152" t="s">
        <v>529</v>
      </c>
      <c r="D69" s="152" t="s">
        <v>633</v>
      </c>
      <c r="E69" s="270" t="s">
        <v>493</v>
      </c>
    </row>
    <row r="70" spans="1:5" ht="14.25" customHeight="1" thickBot="1" x14ac:dyDescent="0.3">
      <c r="A70" s="261" t="s">
        <v>503</v>
      </c>
      <c r="B70" s="262" t="s">
        <v>452</v>
      </c>
      <c r="C70" s="152" t="s">
        <v>529</v>
      </c>
      <c r="D70" s="152" t="s">
        <v>633</v>
      </c>
      <c r="E70" s="270" t="s">
        <v>493</v>
      </c>
    </row>
    <row r="71" spans="1:5" ht="14.25" customHeight="1" thickBot="1" x14ac:dyDescent="0.3">
      <c r="A71" s="261" t="s">
        <v>504</v>
      </c>
      <c r="B71" s="262" t="s">
        <v>452</v>
      </c>
      <c r="C71" s="152" t="s">
        <v>450</v>
      </c>
      <c r="D71" s="267" t="s">
        <v>634</v>
      </c>
      <c r="E71" s="270" t="s">
        <v>532</v>
      </c>
    </row>
    <row r="72" spans="1:5" ht="14.25" customHeight="1" thickBot="1" x14ac:dyDescent="0.3">
      <c r="A72" s="261" t="s">
        <v>504</v>
      </c>
      <c r="B72" s="262" t="s">
        <v>452</v>
      </c>
      <c r="C72" s="152" t="s">
        <v>450</v>
      </c>
      <c r="D72" s="267" t="s">
        <v>634</v>
      </c>
      <c r="E72" s="270" t="s">
        <v>533</v>
      </c>
    </row>
    <row r="73" spans="1:5" ht="14.25" customHeight="1" thickBot="1" x14ac:dyDescent="0.3">
      <c r="A73" s="261" t="s">
        <v>635</v>
      </c>
      <c r="B73" s="262" t="s">
        <v>452</v>
      </c>
      <c r="C73" s="152" t="s">
        <v>380</v>
      </c>
      <c r="D73" s="267" t="s">
        <v>653</v>
      </c>
      <c r="E73" s="270" t="s">
        <v>534</v>
      </c>
    </row>
    <row r="74" spans="1:5" ht="14.25" customHeight="1" thickBot="1" x14ac:dyDescent="0.3">
      <c r="A74" s="261" t="s">
        <v>505</v>
      </c>
      <c r="B74" s="262" t="s">
        <v>452</v>
      </c>
      <c r="C74" s="152" t="s">
        <v>380</v>
      </c>
      <c r="D74" s="267" t="s">
        <v>653</v>
      </c>
      <c r="E74" s="270" t="s">
        <v>532</v>
      </c>
    </row>
    <row r="75" spans="1:5" ht="14.25" customHeight="1" thickBot="1" x14ac:dyDescent="0.3">
      <c r="A75" s="261" t="s">
        <v>506</v>
      </c>
      <c r="B75" s="262" t="s">
        <v>452</v>
      </c>
      <c r="C75" s="152" t="s">
        <v>380</v>
      </c>
      <c r="D75" s="267" t="s">
        <v>653</v>
      </c>
      <c r="E75" s="270" t="s">
        <v>532</v>
      </c>
    </row>
    <row r="76" spans="1:5" ht="14.25" customHeight="1" thickBot="1" x14ac:dyDescent="0.3">
      <c r="A76" s="261" t="s">
        <v>507</v>
      </c>
      <c r="B76" s="262" t="s">
        <v>452</v>
      </c>
      <c r="C76" s="152" t="s">
        <v>380</v>
      </c>
      <c r="D76" s="267" t="s">
        <v>653</v>
      </c>
      <c r="E76" s="270" t="s">
        <v>532</v>
      </c>
    </row>
    <row r="77" spans="1:5" ht="14.25" customHeight="1" thickBot="1" x14ac:dyDescent="0.3">
      <c r="A77" s="261" t="s">
        <v>508</v>
      </c>
      <c r="B77" s="262" t="s">
        <v>452</v>
      </c>
      <c r="C77" s="152" t="s">
        <v>380</v>
      </c>
      <c r="D77" s="291" t="s">
        <v>653</v>
      </c>
      <c r="E77" s="270" t="s">
        <v>534</v>
      </c>
    </row>
    <row r="78" spans="1:5" ht="14.25" customHeight="1" thickBot="1" x14ac:dyDescent="0.3">
      <c r="A78" s="261" t="s">
        <v>509</v>
      </c>
      <c r="B78" s="262" t="s">
        <v>452</v>
      </c>
      <c r="C78" s="152" t="s">
        <v>380</v>
      </c>
      <c r="D78" s="291" t="s">
        <v>653</v>
      </c>
      <c r="E78" s="270" t="s">
        <v>535</v>
      </c>
    </row>
    <row r="79" spans="1:5" ht="15.75" customHeight="1" thickBot="1" x14ac:dyDescent="0.3">
      <c r="A79" s="261" t="s">
        <v>510</v>
      </c>
      <c r="B79" s="262" t="s">
        <v>452</v>
      </c>
      <c r="C79" s="152" t="s">
        <v>380</v>
      </c>
      <c r="D79" s="291" t="s">
        <v>653</v>
      </c>
      <c r="E79" s="270" t="s">
        <v>535</v>
      </c>
    </row>
    <row r="80" spans="1:5" ht="15" customHeight="1" thickBot="1" x14ac:dyDescent="0.3">
      <c r="A80" s="261" t="s">
        <v>511</v>
      </c>
      <c r="B80" s="262" t="s">
        <v>452</v>
      </c>
      <c r="C80" s="152" t="s">
        <v>380</v>
      </c>
      <c r="D80" s="291" t="s">
        <v>653</v>
      </c>
      <c r="E80" s="270" t="s">
        <v>535</v>
      </c>
    </row>
    <row r="81" spans="1:5" ht="16.5" customHeight="1" thickBot="1" x14ac:dyDescent="0.3">
      <c r="A81" s="261" t="s">
        <v>512</v>
      </c>
      <c r="B81" s="262" t="s">
        <v>452</v>
      </c>
      <c r="C81" s="152" t="s">
        <v>380</v>
      </c>
      <c r="D81" s="267" t="s">
        <v>653</v>
      </c>
      <c r="E81" s="270" t="s">
        <v>535</v>
      </c>
    </row>
    <row r="82" spans="1:5" ht="17.25" customHeight="1" thickBot="1" x14ac:dyDescent="0.3">
      <c r="A82" s="261" t="s">
        <v>513</v>
      </c>
      <c r="B82" s="262" t="s">
        <v>452</v>
      </c>
      <c r="C82" s="152" t="s">
        <v>450</v>
      </c>
      <c r="D82" s="267" t="s">
        <v>636</v>
      </c>
      <c r="E82" s="270" t="s">
        <v>535</v>
      </c>
    </row>
    <row r="83" spans="1:5" ht="16.5" customHeight="1" thickBot="1" x14ac:dyDescent="0.3">
      <c r="A83" s="261" t="s">
        <v>514</v>
      </c>
      <c r="B83" s="262" t="s">
        <v>452</v>
      </c>
      <c r="C83" s="152" t="s">
        <v>530</v>
      </c>
      <c r="D83" s="267" t="s">
        <v>637</v>
      </c>
      <c r="E83" s="270" t="s">
        <v>536</v>
      </c>
    </row>
    <row r="84" spans="1:5" ht="15" customHeight="1" thickBot="1" x14ac:dyDescent="0.3">
      <c r="A84" s="261" t="s">
        <v>515</v>
      </c>
      <c r="B84" s="262" t="s">
        <v>452</v>
      </c>
      <c r="C84" s="152" t="s">
        <v>450</v>
      </c>
      <c r="D84" s="267" t="s">
        <v>359</v>
      </c>
      <c r="E84" s="266" t="s">
        <v>537</v>
      </c>
    </row>
    <row r="85" spans="1:5" ht="17.25" customHeight="1" thickBot="1" x14ac:dyDescent="0.3">
      <c r="A85" s="261" t="s">
        <v>516</v>
      </c>
      <c r="B85" s="262" t="s">
        <v>452</v>
      </c>
      <c r="C85" s="152" t="s">
        <v>450</v>
      </c>
      <c r="D85" s="288" t="s">
        <v>359</v>
      </c>
      <c r="E85" s="265" t="s">
        <v>538</v>
      </c>
    </row>
    <row r="86" spans="1:5" ht="17.25" customHeight="1" thickBot="1" x14ac:dyDescent="0.3">
      <c r="A86" s="261" t="s">
        <v>516</v>
      </c>
      <c r="B86" s="262" t="s">
        <v>452</v>
      </c>
      <c r="C86" s="152" t="s">
        <v>450</v>
      </c>
      <c r="D86" s="152" t="s">
        <v>359</v>
      </c>
      <c r="E86" s="265" t="s">
        <v>539</v>
      </c>
    </row>
    <row r="87" spans="1:5" ht="15" customHeight="1" thickBot="1" x14ac:dyDescent="0.3">
      <c r="A87" s="261" t="s">
        <v>517</v>
      </c>
      <c r="B87" s="262" t="s">
        <v>452</v>
      </c>
      <c r="C87" s="152" t="s">
        <v>450</v>
      </c>
      <c r="D87" s="152" t="s">
        <v>359</v>
      </c>
      <c r="E87" s="263" t="s">
        <v>535</v>
      </c>
    </row>
    <row r="88" spans="1:5" ht="17.25" customHeight="1" thickBot="1" x14ac:dyDescent="0.3">
      <c r="A88" s="260" t="s">
        <v>518</v>
      </c>
      <c r="B88" s="262" t="s">
        <v>452</v>
      </c>
      <c r="C88" s="152" t="s">
        <v>380</v>
      </c>
      <c r="D88" s="267" t="s">
        <v>638</v>
      </c>
      <c r="E88" s="271" t="s">
        <v>492</v>
      </c>
    </row>
    <row r="89" spans="1:5" ht="17.25" customHeight="1" thickBot="1" x14ac:dyDescent="0.3">
      <c r="A89" s="261" t="s">
        <v>519</v>
      </c>
      <c r="B89" s="262" t="s">
        <v>452</v>
      </c>
      <c r="C89" s="152" t="s">
        <v>380</v>
      </c>
      <c r="D89" s="267" t="s">
        <v>639</v>
      </c>
      <c r="E89" s="272" t="s">
        <v>540</v>
      </c>
    </row>
    <row r="90" spans="1:5" ht="17.25" customHeight="1" thickBot="1" x14ac:dyDescent="0.3">
      <c r="A90" s="261" t="s">
        <v>520</v>
      </c>
      <c r="B90" s="262" t="s">
        <v>452</v>
      </c>
      <c r="C90" s="152" t="s">
        <v>380</v>
      </c>
      <c r="D90" s="267" t="s">
        <v>639</v>
      </c>
      <c r="E90" s="272" t="s">
        <v>541</v>
      </c>
    </row>
    <row r="91" spans="1:5" ht="17.25" customHeight="1" thickBot="1" x14ac:dyDescent="0.3">
      <c r="A91" s="261" t="s">
        <v>521</v>
      </c>
      <c r="B91" s="262" t="s">
        <v>452</v>
      </c>
      <c r="C91" s="152" t="s">
        <v>380</v>
      </c>
      <c r="D91" s="267" t="s">
        <v>639</v>
      </c>
      <c r="E91" s="272" t="s">
        <v>540</v>
      </c>
    </row>
    <row r="92" spans="1:5" ht="17.25" customHeight="1" thickBot="1" x14ac:dyDescent="0.3">
      <c r="A92" s="261" t="s">
        <v>522</v>
      </c>
      <c r="B92" s="262" t="s">
        <v>452</v>
      </c>
      <c r="C92" s="152" t="s">
        <v>380</v>
      </c>
      <c r="D92" s="267" t="s">
        <v>639</v>
      </c>
      <c r="E92" s="272" t="s">
        <v>540</v>
      </c>
    </row>
    <row r="93" spans="1:5" ht="17.25" customHeight="1" thickBot="1" x14ac:dyDescent="0.3">
      <c r="A93" s="261" t="s">
        <v>523</v>
      </c>
      <c r="B93" s="262" t="s">
        <v>452</v>
      </c>
      <c r="C93" s="152" t="s">
        <v>380</v>
      </c>
      <c r="D93" s="267" t="s">
        <v>639</v>
      </c>
      <c r="E93" s="272" t="s">
        <v>542</v>
      </c>
    </row>
    <row r="94" spans="1:5" ht="17.25" customHeight="1" thickBot="1" x14ac:dyDescent="0.3">
      <c r="A94" s="261" t="s">
        <v>524</v>
      </c>
      <c r="B94" s="262" t="s">
        <v>452</v>
      </c>
      <c r="C94" s="152" t="s">
        <v>380</v>
      </c>
      <c r="D94" s="267" t="s">
        <v>639</v>
      </c>
      <c r="E94" s="272" t="s">
        <v>542</v>
      </c>
    </row>
    <row r="95" spans="1:5" ht="15.75" customHeight="1" thickBot="1" x14ac:dyDescent="0.3">
      <c r="A95" s="261" t="s">
        <v>525</v>
      </c>
      <c r="B95" s="262" t="s">
        <v>452</v>
      </c>
      <c r="C95" s="152" t="s">
        <v>380</v>
      </c>
      <c r="D95" s="267" t="s">
        <v>639</v>
      </c>
      <c r="E95" s="272" t="s">
        <v>541</v>
      </c>
    </row>
    <row r="96" spans="1:5" ht="16.5" customHeight="1" thickBot="1" x14ac:dyDescent="0.3">
      <c r="A96" s="261" t="s">
        <v>526</v>
      </c>
      <c r="B96" s="262" t="s">
        <v>452</v>
      </c>
      <c r="C96" s="152" t="s">
        <v>380</v>
      </c>
      <c r="D96" s="267" t="s">
        <v>639</v>
      </c>
      <c r="E96" s="272" t="s">
        <v>541</v>
      </c>
    </row>
    <row r="97" spans="1:5" ht="16.5" customHeight="1" thickBot="1" x14ac:dyDescent="0.3">
      <c r="A97" s="261" t="s">
        <v>527</v>
      </c>
      <c r="B97" s="262" t="s">
        <v>452</v>
      </c>
      <c r="C97" s="152" t="s">
        <v>380</v>
      </c>
      <c r="D97" s="267" t="s">
        <v>639</v>
      </c>
      <c r="E97" s="272" t="s">
        <v>540</v>
      </c>
    </row>
    <row r="98" spans="1:5" ht="15.75" customHeight="1" thickBot="1" x14ac:dyDescent="0.3">
      <c r="A98" s="261" t="s">
        <v>528</v>
      </c>
      <c r="B98" s="262" t="s">
        <v>452</v>
      </c>
      <c r="C98" s="152" t="s">
        <v>380</v>
      </c>
      <c r="D98" s="267" t="s">
        <v>639</v>
      </c>
      <c r="E98" s="272" t="s">
        <v>542</v>
      </c>
    </row>
    <row r="99" spans="1:5" ht="18.75" x14ac:dyDescent="0.25">
      <c r="A99" s="132" t="s">
        <v>214</v>
      </c>
      <c r="B99" s="143"/>
      <c r="C99" s="132"/>
      <c r="D99" s="132"/>
      <c r="E99" s="133"/>
    </row>
    <row r="100" spans="1:5" ht="18.75" x14ac:dyDescent="0.25">
      <c r="A100" s="67"/>
      <c r="B100" s="98"/>
      <c r="C100" s="67"/>
      <c r="D100" s="67"/>
      <c r="E100" s="98"/>
    </row>
    <row r="101" spans="1:5" ht="18.75" x14ac:dyDescent="0.25">
      <c r="A101" s="132" t="s">
        <v>219</v>
      </c>
      <c r="B101" s="143"/>
      <c r="C101" s="132"/>
      <c r="D101" s="132"/>
      <c r="E101" s="133"/>
    </row>
    <row r="102" spans="1:5" ht="21.75" customHeight="1" thickBot="1" x14ac:dyDescent="0.3">
      <c r="A102" s="152" t="s">
        <v>466</v>
      </c>
      <c r="B102" s="262" t="s">
        <v>452</v>
      </c>
      <c r="C102" s="263" t="s">
        <v>450</v>
      </c>
      <c r="D102" s="267" t="s">
        <v>495</v>
      </c>
      <c r="E102" s="152" t="s">
        <v>488</v>
      </c>
    </row>
    <row r="103" spans="1:5" ht="16.5" customHeight="1" thickBot="1" x14ac:dyDescent="0.3">
      <c r="A103" s="260" t="s">
        <v>467</v>
      </c>
      <c r="B103" s="262" t="s">
        <v>452</v>
      </c>
      <c r="C103" s="263" t="s">
        <v>450</v>
      </c>
      <c r="D103" s="267" t="s">
        <v>496</v>
      </c>
      <c r="E103" s="269" t="s">
        <v>455</v>
      </c>
    </row>
    <row r="104" spans="1:5" ht="14.25" customHeight="1" thickBot="1" x14ac:dyDescent="0.3">
      <c r="A104" s="261" t="s">
        <v>468</v>
      </c>
      <c r="B104" s="262" t="s">
        <v>452</v>
      </c>
      <c r="C104" s="263" t="s">
        <v>450</v>
      </c>
      <c r="D104" s="267" t="s">
        <v>497</v>
      </c>
      <c r="E104" s="270" t="s">
        <v>455</v>
      </c>
    </row>
    <row r="105" spans="1:5" ht="16.5" customHeight="1" thickBot="1" x14ac:dyDescent="0.3">
      <c r="A105" s="261" t="s">
        <v>469</v>
      </c>
      <c r="B105" s="262" t="s">
        <v>452</v>
      </c>
      <c r="C105" s="263" t="s">
        <v>450</v>
      </c>
      <c r="D105" s="267" t="s">
        <v>497</v>
      </c>
      <c r="E105" s="270" t="s">
        <v>489</v>
      </c>
    </row>
    <row r="106" spans="1:5" ht="19.5" customHeight="1" thickBot="1" x14ac:dyDescent="0.3">
      <c r="A106" s="261" t="s">
        <v>469</v>
      </c>
      <c r="B106" s="262" t="s">
        <v>452</v>
      </c>
      <c r="C106" s="263" t="s">
        <v>450</v>
      </c>
      <c r="D106" s="267" t="s">
        <v>496</v>
      </c>
      <c r="E106" s="270" t="s">
        <v>490</v>
      </c>
    </row>
    <row r="107" spans="1:5" ht="17.25" customHeight="1" thickBot="1" x14ac:dyDescent="0.3">
      <c r="A107" s="261" t="s">
        <v>470</v>
      </c>
      <c r="B107" s="262" t="s">
        <v>452</v>
      </c>
      <c r="C107" s="263" t="s">
        <v>450</v>
      </c>
      <c r="D107" s="267" t="s">
        <v>498</v>
      </c>
      <c r="E107" s="270" t="s">
        <v>491</v>
      </c>
    </row>
    <row r="108" spans="1:5" ht="16.5" customHeight="1" thickBot="1" x14ac:dyDescent="0.3">
      <c r="A108" s="261" t="s">
        <v>470</v>
      </c>
      <c r="B108" s="262" t="s">
        <v>452</v>
      </c>
      <c r="C108" s="263" t="s">
        <v>450</v>
      </c>
      <c r="D108" s="267" t="s">
        <v>498</v>
      </c>
      <c r="E108" s="270" t="s">
        <v>490</v>
      </c>
    </row>
    <row r="109" spans="1:5" ht="16.5" customHeight="1" thickBot="1" x14ac:dyDescent="0.3">
      <c r="A109" s="261" t="s">
        <v>470</v>
      </c>
      <c r="B109" s="262" t="s">
        <v>452</v>
      </c>
      <c r="C109" s="263" t="s">
        <v>450</v>
      </c>
      <c r="D109" s="267" t="s">
        <v>498</v>
      </c>
      <c r="E109" s="270" t="s">
        <v>490</v>
      </c>
    </row>
    <row r="110" spans="1:5" ht="15" customHeight="1" thickBot="1" x14ac:dyDescent="0.3">
      <c r="A110" s="261" t="s">
        <v>471</v>
      </c>
      <c r="B110" s="262" t="s">
        <v>452</v>
      </c>
      <c r="C110" s="263" t="s">
        <v>450</v>
      </c>
      <c r="D110" s="267" t="s">
        <v>498</v>
      </c>
      <c r="E110" s="265" t="s">
        <v>456</v>
      </c>
    </row>
    <row r="111" spans="1:5" ht="16.5" customHeight="1" thickBot="1" x14ac:dyDescent="0.3">
      <c r="A111" s="261" t="s">
        <v>472</v>
      </c>
      <c r="B111" s="262" t="s">
        <v>452</v>
      </c>
      <c r="C111" s="263" t="s">
        <v>450</v>
      </c>
      <c r="D111" s="267" t="s">
        <v>640</v>
      </c>
      <c r="E111" s="265" t="s">
        <v>456</v>
      </c>
    </row>
    <row r="112" spans="1:5" ht="15" customHeight="1" thickBot="1" x14ac:dyDescent="0.3">
      <c r="A112" s="261" t="s">
        <v>473</v>
      </c>
      <c r="B112" s="262" t="s">
        <v>452</v>
      </c>
      <c r="C112" s="263" t="s">
        <v>450</v>
      </c>
      <c r="D112" s="267" t="s">
        <v>641</v>
      </c>
      <c r="E112" s="270" t="s">
        <v>454</v>
      </c>
    </row>
    <row r="113" spans="1:5" ht="17.25" customHeight="1" thickBot="1" x14ac:dyDescent="0.3">
      <c r="A113" s="261" t="s">
        <v>474</v>
      </c>
      <c r="B113" s="262" t="s">
        <v>452</v>
      </c>
      <c r="C113" s="263" t="s">
        <v>450</v>
      </c>
      <c r="D113" s="267" t="s">
        <v>641</v>
      </c>
      <c r="E113" s="270" t="s">
        <v>454</v>
      </c>
    </row>
    <row r="114" spans="1:5" ht="17.25" customHeight="1" thickBot="1" x14ac:dyDescent="0.3">
      <c r="A114" s="261" t="s">
        <v>475</v>
      </c>
      <c r="B114" s="262" t="s">
        <v>452</v>
      </c>
      <c r="C114" s="263" t="s">
        <v>450</v>
      </c>
      <c r="D114" s="267" t="s">
        <v>641</v>
      </c>
      <c r="E114" s="270" t="s">
        <v>456</v>
      </c>
    </row>
    <row r="115" spans="1:5" ht="18.75" customHeight="1" thickBot="1" x14ac:dyDescent="0.3">
      <c r="A115" s="261" t="s">
        <v>476</v>
      </c>
      <c r="B115" s="262" t="s">
        <v>452</v>
      </c>
      <c r="C115" s="263" t="s">
        <v>450</v>
      </c>
      <c r="D115" s="267" t="s">
        <v>642</v>
      </c>
      <c r="E115" s="270" t="s">
        <v>492</v>
      </c>
    </row>
    <row r="116" spans="1:5" ht="16.5" customHeight="1" thickBot="1" x14ac:dyDescent="0.3">
      <c r="A116" s="261" t="s">
        <v>477</v>
      </c>
      <c r="B116" s="262" t="s">
        <v>452</v>
      </c>
      <c r="C116" s="263" t="s">
        <v>450</v>
      </c>
      <c r="D116" s="267" t="s">
        <v>642</v>
      </c>
      <c r="E116" s="270" t="s">
        <v>492</v>
      </c>
    </row>
    <row r="117" spans="1:5" ht="16.5" customHeight="1" thickBot="1" x14ac:dyDescent="0.3">
      <c r="A117" s="261" t="s">
        <v>478</v>
      </c>
      <c r="B117" s="262" t="s">
        <v>452</v>
      </c>
      <c r="C117" s="263" t="s">
        <v>450</v>
      </c>
      <c r="D117" s="267" t="s">
        <v>641</v>
      </c>
      <c r="E117" s="270" t="s">
        <v>456</v>
      </c>
    </row>
    <row r="118" spans="1:5" ht="18" customHeight="1" thickBot="1" x14ac:dyDescent="0.3">
      <c r="A118" s="261" t="s">
        <v>479</v>
      </c>
      <c r="B118" s="262" t="s">
        <v>452</v>
      </c>
      <c r="C118" s="263" t="s">
        <v>450</v>
      </c>
      <c r="D118" s="267" t="s">
        <v>643</v>
      </c>
      <c r="E118" s="270" t="s">
        <v>455</v>
      </c>
    </row>
    <row r="119" spans="1:5" ht="16.5" customHeight="1" thickBot="1" x14ac:dyDescent="0.3">
      <c r="A119" s="261" t="s">
        <v>480</v>
      </c>
      <c r="B119" s="262" t="s">
        <v>452</v>
      </c>
      <c r="C119" s="263" t="s">
        <v>450</v>
      </c>
      <c r="D119" s="267" t="s">
        <v>644</v>
      </c>
      <c r="E119" s="270" t="s">
        <v>456</v>
      </c>
    </row>
    <row r="120" spans="1:5" ht="18.75" customHeight="1" thickBot="1" x14ac:dyDescent="0.3">
      <c r="A120" s="261" t="s">
        <v>481</v>
      </c>
      <c r="B120" s="262" t="s">
        <v>452</v>
      </c>
      <c r="C120" s="263" t="s">
        <v>450</v>
      </c>
      <c r="D120" s="267" t="s">
        <v>644</v>
      </c>
      <c r="E120" s="270" t="s">
        <v>456</v>
      </c>
    </row>
    <row r="121" spans="1:5" ht="18" customHeight="1" thickBot="1" x14ac:dyDescent="0.3">
      <c r="A121" s="261" t="s">
        <v>482</v>
      </c>
      <c r="B121" s="262" t="s">
        <v>452</v>
      </c>
      <c r="C121" s="263" t="s">
        <v>450</v>
      </c>
      <c r="D121" s="267" t="s">
        <v>644</v>
      </c>
      <c r="E121" s="270" t="s">
        <v>456</v>
      </c>
    </row>
    <row r="122" spans="1:5" ht="19.5" customHeight="1" thickBot="1" x14ac:dyDescent="0.3">
      <c r="A122" s="261" t="s">
        <v>483</v>
      </c>
      <c r="B122" s="262" t="s">
        <v>452</v>
      </c>
      <c r="C122" s="263" t="s">
        <v>450</v>
      </c>
      <c r="D122" s="267" t="s">
        <v>644</v>
      </c>
      <c r="E122" s="270" t="s">
        <v>454</v>
      </c>
    </row>
    <row r="123" spans="1:5" ht="16.5" customHeight="1" thickBot="1" x14ac:dyDescent="0.3">
      <c r="A123" s="261" t="s">
        <v>484</v>
      </c>
      <c r="B123" s="262" t="s">
        <v>452</v>
      </c>
      <c r="C123" s="263" t="s">
        <v>450</v>
      </c>
      <c r="D123" s="267" t="s">
        <v>645</v>
      </c>
      <c r="E123" s="270" t="s">
        <v>454</v>
      </c>
    </row>
    <row r="124" spans="1:5" ht="19.5" customHeight="1" thickBot="1" x14ac:dyDescent="0.3">
      <c r="A124" s="261" t="s">
        <v>485</v>
      </c>
      <c r="B124" s="262" t="s">
        <v>452</v>
      </c>
      <c r="C124" s="263" t="s">
        <v>450</v>
      </c>
      <c r="D124" s="267" t="s">
        <v>645</v>
      </c>
      <c r="E124" s="270" t="s">
        <v>493</v>
      </c>
    </row>
    <row r="125" spans="1:5" ht="18.75" customHeight="1" thickBot="1" x14ac:dyDescent="0.3">
      <c r="A125" s="261" t="s">
        <v>486</v>
      </c>
      <c r="B125" s="262" t="s">
        <v>452</v>
      </c>
      <c r="C125" s="263" t="s">
        <v>450</v>
      </c>
      <c r="D125" s="267" t="s">
        <v>646</v>
      </c>
      <c r="E125" s="270" t="s">
        <v>494</v>
      </c>
    </row>
    <row r="126" spans="1:5" ht="18" customHeight="1" thickBot="1" x14ac:dyDescent="0.3">
      <c r="A126" s="261" t="s">
        <v>487</v>
      </c>
      <c r="B126" s="262" t="s">
        <v>452</v>
      </c>
      <c r="C126" s="263" t="s">
        <v>450</v>
      </c>
      <c r="D126" s="267" t="s">
        <v>646</v>
      </c>
      <c r="E126" s="270" t="s">
        <v>456</v>
      </c>
    </row>
    <row r="127" spans="1:5" ht="18" customHeight="1" thickBot="1" x14ac:dyDescent="0.3">
      <c r="A127" s="260" t="s">
        <v>571</v>
      </c>
      <c r="B127" s="262" t="s">
        <v>452</v>
      </c>
      <c r="C127" s="263" t="s">
        <v>450</v>
      </c>
      <c r="D127" s="268" t="s">
        <v>647</v>
      </c>
      <c r="E127" s="263" t="s">
        <v>573</v>
      </c>
    </row>
    <row r="128" spans="1:5" ht="15" customHeight="1" thickBot="1" x14ac:dyDescent="0.3">
      <c r="A128" s="261" t="s">
        <v>572</v>
      </c>
      <c r="B128" s="262" t="s">
        <v>452</v>
      </c>
      <c r="C128" s="263" t="s">
        <v>450</v>
      </c>
      <c r="D128" s="268" t="s">
        <v>647</v>
      </c>
      <c r="E128" s="263" t="s">
        <v>574</v>
      </c>
    </row>
    <row r="129" spans="1:5" ht="19.5" thickBot="1" x14ac:dyDescent="0.3">
      <c r="A129" s="132" t="s">
        <v>215</v>
      </c>
      <c r="B129" s="143"/>
      <c r="C129" s="132"/>
      <c r="D129" s="132"/>
      <c r="E129" s="133"/>
    </row>
    <row r="130" spans="1:5" ht="20.25" customHeight="1" thickBot="1" x14ac:dyDescent="0.3">
      <c r="A130" s="260" t="s">
        <v>442</v>
      </c>
      <c r="B130" s="262" t="s">
        <v>452</v>
      </c>
      <c r="C130" s="263" t="s">
        <v>450</v>
      </c>
      <c r="D130" s="267" t="s">
        <v>458</v>
      </c>
      <c r="E130" s="152" t="s">
        <v>453</v>
      </c>
    </row>
    <row r="131" spans="1:5" ht="15" customHeight="1" thickBot="1" x14ac:dyDescent="0.3">
      <c r="A131" s="261" t="s">
        <v>443</v>
      </c>
      <c r="B131" s="262" t="s">
        <v>452</v>
      </c>
      <c r="C131" s="263" t="s">
        <v>450</v>
      </c>
      <c r="D131" s="152" t="s">
        <v>458</v>
      </c>
      <c r="E131" s="266" t="s">
        <v>454</v>
      </c>
    </row>
    <row r="132" spans="1:5" ht="15.75" customHeight="1" thickBot="1" x14ac:dyDescent="0.3">
      <c r="A132" s="261" t="s">
        <v>444</v>
      </c>
      <c r="B132" s="262" t="s">
        <v>452</v>
      </c>
      <c r="C132" s="263" t="s">
        <v>450</v>
      </c>
      <c r="D132" s="268" t="s">
        <v>462</v>
      </c>
      <c r="E132" s="265" t="s">
        <v>454</v>
      </c>
    </row>
    <row r="133" spans="1:5" ht="15.75" customHeight="1" thickBot="1" x14ac:dyDescent="0.3">
      <c r="A133" s="261" t="s">
        <v>445</v>
      </c>
      <c r="B133" s="262" t="s">
        <v>452</v>
      </c>
      <c r="C133" s="263" t="s">
        <v>450</v>
      </c>
      <c r="D133" s="268" t="s">
        <v>462</v>
      </c>
      <c r="E133" s="265" t="s">
        <v>455</v>
      </c>
    </row>
    <row r="134" spans="1:5" ht="15.75" customHeight="1" thickBot="1" x14ac:dyDescent="0.3">
      <c r="A134" s="261" t="s">
        <v>446</v>
      </c>
      <c r="B134" s="262" t="s">
        <v>452</v>
      </c>
      <c r="C134" s="263" t="s">
        <v>450</v>
      </c>
      <c r="D134" s="268" t="s">
        <v>462</v>
      </c>
      <c r="E134" s="265" t="s">
        <v>455</v>
      </c>
    </row>
    <row r="135" spans="1:5" ht="15.75" customHeight="1" thickBot="1" x14ac:dyDescent="0.3">
      <c r="A135" s="261" t="s">
        <v>447</v>
      </c>
      <c r="B135" s="262" t="s">
        <v>452</v>
      </c>
      <c r="C135" s="263" t="s">
        <v>451</v>
      </c>
      <c r="D135" s="268" t="s">
        <v>463</v>
      </c>
      <c r="E135" s="265" t="s">
        <v>456</v>
      </c>
    </row>
    <row r="136" spans="1:5" ht="15.75" customHeight="1" thickBot="1" x14ac:dyDescent="0.3">
      <c r="A136" s="261" t="s">
        <v>448</v>
      </c>
      <c r="B136" s="262" t="s">
        <v>452</v>
      </c>
      <c r="C136" s="263" t="s">
        <v>450</v>
      </c>
      <c r="D136" s="268" t="s">
        <v>464</v>
      </c>
      <c r="E136" s="265" t="s">
        <v>456</v>
      </c>
    </row>
    <row r="137" spans="1:5" ht="15.75" customHeight="1" thickBot="1" x14ac:dyDescent="0.3">
      <c r="A137" s="261" t="s">
        <v>449</v>
      </c>
      <c r="B137" s="262" t="s">
        <v>452</v>
      </c>
      <c r="C137" s="263" t="s">
        <v>450</v>
      </c>
      <c r="D137" s="268" t="s">
        <v>465</v>
      </c>
      <c r="E137" s="265" t="s">
        <v>457</v>
      </c>
    </row>
    <row r="138" spans="1:5" ht="15.75" customHeight="1" x14ac:dyDescent="0.25"/>
  </sheetData>
  <sheetProtection sort="0" autoFilter="0" pivotTables="0"/>
  <mergeCells count="1">
    <mergeCell ref="A1:E1"/>
  </mergeCells>
  <hyperlinks>
    <hyperlink ref="D130" r:id="rId1"/>
    <hyperlink ref="D132" r:id="rId2"/>
    <hyperlink ref="D133" r:id="rId3"/>
    <hyperlink ref="D134" r:id="rId4"/>
    <hyperlink ref="D135" r:id="rId5"/>
    <hyperlink ref="D136" r:id="rId6"/>
    <hyperlink ref="D137" r:id="rId7"/>
    <hyperlink ref="D102" r:id="rId8"/>
    <hyperlink ref="D103" r:id="rId9"/>
    <hyperlink ref="D104" r:id="rId10"/>
    <hyperlink ref="D105" r:id="rId11"/>
    <hyperlink ref="D106" r:id="rId12"/>
    <hyperlink ref="D107" r:id="rId13"/>
    <hyperlink ref="D108" r:id="rId14"/>
    <hyperlink ref="D109" r:id="rId15"/>
    <hyperlink ref="D110" r:id="rId16"/>
    <hyperlink ref="D6" r:id="rId17"/>
    <hyperlink ref="D7" r:id="rId18"/>
    <hyperlink ref="D8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19" r:id="rId28"/>
    <hyperlink ref="D22" r:id="rId29"/>
    <hyperlink ref="D24" r:id="rId30"/>
    <hyperlink ref="D25" r:id="rId31"/>
    <hyperlink ref="D23" r:id="rId32"/>
    <hyperlink ref="D29" r:id="rId33"/>
    <hyperlink ref="D34" r:id="rId34"/>
    <hyperlink ref="D35" r:id="rId35"/>
    <hyperlink ref="D36" r:id="rId36"/>
    <hyperlink ref="D37" r:id="rId37"/>
    <hyperlink ref="D38" r:id="rId38"/>
    <hyperlink ref="D39" r:id="rId39"/>
    <hyperlink ref="D40" r:id="rId40"/>
    <hyperlink ref="D41" r:id="rId41"/>
    <hyperlink ref="D43" r:id="rId42"/>
    <hyperlink ref="D44" r:id="rId43"/>
    <hyperlink ref="D45" r:id="rId44"/>
    <hyperlink ref="D46" r:id="rId45"/>
    <hyperlink ref="D47" r:id="rId46"/>
    <hyperlink ref="D66" r:id="rId47"/>
    <hyperlink ref="D67" r:id="rId48"/>
    <hyperlink ref="D71" r:id="rId49"/>
    <hyperlink ref="D72" r:id="rId50"/>
    <hyperlink ref="D82" r:id="rId51"/>
    <hyperlink ref="D83" r:id="rId52"/>
    <hyperlink ref="D84" r:id="rId53"/>
    <hyperlink ref="D85" r:id="rId54"/>
    <hyperlink ref="D88" r:id="rId55"/>
    <hyperlink ref="D89" r:id="rId56"/>
    <hyperlink ref="D90" r:id="rId57"/>
    <hyperlink ref="D91" r:id="rId58"/>
    <hyperlink ref="D92" r:id="rId59"/>
    <hyperlink ref="D93" r:id="rId60"/>
    <hyperlink ref="D94" r:id="rId61"/>
    <hyperlink ref="D95" r:id="rId62"/>
    <hyperlink ref="D96" r:id="rId63"/>
    <hyperlink ref="D97" r:id="rId64"/>
    <hyperlink ref="D98" r:id="rId65"/>
    <hyperlink ref="D111" r:id="rId66"/>
    <hyperlink ref="D112" r:id="rId67"/>
    <hyperlink ref="D113" r:id="rId68"/>
    <hyperlink ref="D114" r:id="rId69"/>
    <hyperlink ref="D115" r:id="rId70"/>
    <hyperlink ref="D116" r:id="rId71"/>
    <hyperlink ref="D117" r:id="rId72"/>
    <hyperlink ref="D118" r:id="rId73"/>
    <hyperlink ref="D119" r:id="rId74"/>
    <hyperlink ref="D120" r:id="rId75"/>
    <hyperlink ref="D121" r:id="rId76"/>
    <hyperlink ref="D122" r:id="rId77"/>
    <hyperlink ref="D123" r:id="rId78"/>
    <hyperlink ref="D124" r:id="rId79"/>
    <hyperlink ref="D125" r:id="rId80"/>
    <hyperlink ref="D126" r:id="rId81"/>
    <hyperlink ref="D127" r:id="rId82"/>
    <hyperlink ref="D128" r:id="rId83"/>
    <hyperlink ref="D30" r:id="rId84"/>
    <hyperlink ref="D31" r:id="rId85"/>
    <hyperlink ref="D32" r:id="rId86"/>
    <hyperlink ref="D33" r:id="rId87"/>
    <hyperlink ref="D18" r:id="rId88"/>
    <hyperlink ref="D17" r:id="rId89"/>
    <hyperlink ref="D20" r:id="rId90"/>
    <hyperlink ref="D21" r:id="rId91"/>
    <hyperlink ref="D73" r:id="rId92"/>
    <hyperlink ref="D74" r:id="rId93"/>
    <hyperlink ref="D75" r:id="rId94"/>
    <hyperlink ref="D76" r:id="rId95"/>
    <hyperlink ref="D77" r:id="rId96"/>
    <hyperlink ref="D78" r:id="rId97"/>
    <hyperlink ref="D79" r:id="rId98"/>
    <hyperlink ref="D80" r:id="rId99"/>
    <hyperlink ref="D81" r:id="rId100"/>
  </hyperlinks>
  <pageMargins left="0.7" right="0.7" top="0.75" bottom="0.75" header="0.3" footer="0.3"/>
  <pageSetup paperSize="9" orientation="landscape" r:id="rId10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BreakPreview" zoomScale="80" zoomScaleNormal="100" zoomScaleSheetLayoutView="80" workbookViewId="0">
      <selection activeCell="F11" sqref="F11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72" t="s">
        <v>152</v>
      </c>
      <c r="B1" s="372"/>
      <c r="C1" s="372"/>
      <c r="D1" s="234"/>
      <c r="E1" s="170"/>
      <c r="F1" s="170"/>
    </row>
    <row r="2" spans="1:6" ht="18.75" x14ac:dyDescent="0.25">
      <c r="A2" s="358" t="s">
        <v>153</v>
      </c>
      <c r="B2" s="358"/>
      <c r="C2" s="358"/>
      <c r="D2" s="231"/>
      <c r="E2" s="162"/>
      <c r="F2" s="162"/>
    </row>
    <row r="3" spans="1:6" ht="75.75" customHeight="1" x14ac:dyDescent="0.25">
      <c r="A3" s="164" t="s">
        <v>154</v>
      </c>
      <c r="B3" s="169" t="s">
        <v>222</v>
      </c>
      <c r="C3" s="167" t="s">
        <v>254</v>
      </c>
      <c r="D3" s="359" t="s">
        <v>253</v>
      </c>
      <c r="E3" s="360"/>
      <c r="F3" s="164" t="s">
        <v>255</v>
      </c>
    </row>
    <row r="4" spans="1:6" ht="22.5" customHeight="1" x14ac:dyDescent="0.25">
      <c r="A4" s="230"/>
      <c r="B4" s="233"/>
      <c r="C4" s="232"/>
      <c r="D4" s="230" t="s">
        <v>251</v>
      </c>
      <c r="E4" s="230" t="s">
        <v>252</v>
      </c>
      <c r="F4" s="230"/>
    </row>
    <row r="5" spans="1:6" ht="18.75" x14ac:dyDescent="0.3">
      <c r="A5" s="68" t="s">
        <v>155</v>
      </c>
      <c r="B5" s="71">
        <f>'[1]Раздел 8, 8.1'!B5</f>
        <v>0</v>
      </c>
      <c r="C5" s="144"/>
      <c r="D5" s="72"/>
      <c r="E5" s="72"/>
      <c r="F5" s="72"/>
    </row>
    <row r="6" spans="1:6" ht="18.75" x14ac:dyDescent="0.25">
      <c r="A6" s="66" t="s">
        <v>156</v>
      </c>
      <c r="B6" s="98" t="str">
        <f>'[1]Раздел 8, 8.1'!B6</f>
        <v>https://molod-nsk.ru/</v>
      </c>
      <c r="C6" s="111"/>
      <c r="D6" s="293">
        <v>80</v>
      </c>
      <c r="E6" s="294">
        <v>29398</v>
      </c>
      <c r="F6" s="294">
        <v>9236</v>
      </c>
    </row>
    <row r="7" spans="1:6" ht="56.25" x14ac:dyDescent="0.25">
      <c r="A7" s="30" t="s">
        <v>157</v>
      </c>
      <c r="B7" s="98" t="str">
        <f>'[1]Раздел 8, 8.1'!B7</f>
        <v>https://xn--d1ancibu7d.xn--p1ai/organization/molodezhnye-tsentry/molodyezhnyy/</v>
      </c>
      <c r="C7" s="97"/>
      <c r="D7" s="98"/>
      <c r="E7" s="98"/>
      <c r="F7" s="98"/>
    </row>
    <row r="8" spans="1:6" ht="18.75" x14ac:dyDescent="0.25">
      <c r="A8" s="30" t="s">
        <v>249</v>
      </c>
      <c r="C8" s="97"/>
      <c r="D8" s="98"/>
      <c r="E8" s="98"/>
      <c r="F8" s="98"/>
    </row>
    <row r="9" spans="1:6" ht="18.75" x14ac:dyDescent="0.25">
      <c r="A9" s="30" t="s">
        <v>250</v>
      </c>
      <c r="B9" s="98" t="str">
        <f>'[1]Раздел 8, 8.1'!B8</f>
        <v>https://vk.com/centr4molodezh</v>
      </c>
      <c r="C9" s="173">
        <v>5742</v>
      </c>
      <c r="D9" s="98">
        <v>30</v>
      </c>
      <c r="E9" s="98">
        <v>7500</v>
      </c>
      <c r="F9" s="174">
        <v>6056</v>
      </c>
    </row>
    <row r="10" spans="1:6" ht="18.75" x14ac:dyDescent="0.25">
      <c r="A10" s="66" t="s">
        <v>281</v>
      </c>
      <c r="B10" s="98"/>
      <c r="C10" s="97"/>
      <c r="D10" s="98"/>
      <c r="E10" s="98"/>
      <c r="F10" s="98"/>
    </row>
    <row r="11" spans="1:6" ht="18.75" x14ac:dyDescent="0.25">
      <c r="A11" s="69" t="s">
        <v>280</v>
      </c>
      <c r="B11" s="244" t="s">
        <v>356</v>
      </c>
      <c r="C11" s="97">
        <v>9</v>
      </c>
      <c r="D11" s="98"/>
      <c r="E11" s="98">
        <v>46</v>
      </c>
      <c r="F11" s="98"/>
    </row>
    <row r="12" spans="1:6" ht="18.75" x14ac:dyDescent="0.25">
      <c r="A12" s="73" t="str">
        <f>'[1]Раздел 8, 8.1'!A14</f>
        <v>Аккаунт на видеохостинге Youtube</v>
      </c>
      <c r="B12" s="98" t="str">
        <f>'[1]Раздел 8, 8.1'!B14</f>
        <v>https://www.youtube.com/user/mediansk</v>
      </c>
      <c r="C12" s="97">
        <f>'[1]Раздел 8, 8.1'!C14</f>
        <v>2000</v>
      </c>
      <c r="D12" s="98">
        <f>'[1]Раздел 8, 8.1'!D14</f>
        <v>160</v>
      </c>
      <c r="E12" s="98">
        <f>'[1]Раздел 8, 8.1'!E14</f>
        <v>57440</v>
      </c>
      <c r="F12" s="98">
        <f>'[1]Раздел 8, 8.1'!F14</f>
        <v>3500</v>
      </c>
    </row>
    <row r="13" spans="1:6" ht="18.75" customHeight="1" x14ac:dyDescent="0.3">
      <c r="A13" s="47" t="s">
        <v>159</v>
      </c>
      <c r="B13" s="70" t="s">
        <v>163</v>
      </c>
      <c r="C13" s="145" t="s">
        <v>162</v>
      </c>
      <c r="D13" s="70"/>
      <c r="E13" s="70"/>
      <c r="F13" s="70"/>
    </row>
    <row r="14" spans="1:6" ht="18.75" x14ac:dyDescent="0.25">
      <c r="A14" s="30" t="s">
        <v>160</v>
      </c>
      <c r="B14" s="98"/>
      <c r="C14" s="97"/>
      <c r="D14" s="98"/>
      <c r="E14" s="98"/>
      <c r="F14" s="98"/>
    </row>
    <row r="15" spans="1:6" ht="18.75" x14ac:dyDescent="0.25">
      <c r="A15" s="30" t="s">
        <v>161</v>
      </c>
      <c r="B15" s="98"/>
      <c r="C15" s="97"/>
      <c r="D15" s="98"/>
      <c r="E15" s="98"/>
      <c r="F15" s="98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11" r:id="rId1"/>
  </hyperlinks>
  <pageMargins left="0.7" right="0.7" top="0.75" bottom="0.75" header="0.3" footer="0.3"/>
  <pageSetup paperSize="9" scale="84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7"/>
  <sheetViews>
    <sheetView view="pageBreakPreview" zoomScaleNormal="100" zoomScaleSheetLayoutView="100" workbookViewId="0">
      <selection activeCell="A7" sqref="A7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358" t="s">
        <v>164</v>
      </c>
      <c r="B1" s="358"/>
    </row>
    <row r="2" spans="1:2" ht="18.75" x14ac:dyDescent="0.25">
      <c r="A2" s="164" t="s">
        <v>165</v>
      </c>
      <c r="B2" s="164" t="s">
        <v>172</v>
      </c>
    </row>
    <row r="3" spans="1:2" ht="73.5" customHeight="1" x14ac:dyDescent="0.25">
      <c r="A3" s="147" t="s">
        <v>166</v>
      </c>
      <c r="B3" s="151">
        <v>0</v>
      </c>
    </row>
    <row r="4" spans="1:2" ht="101.25" customHeight="1" x14ac:dyDescent="0.25">
      <c r="A4" s="147" t="s">
        <v>167</v>
      </c>
      <c r="B4" s="151">
        <v>2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Normal="100" zoomScaleSheetLayoutView="100" workbookViewId="0">
      <selection activeCell="C10" sqref="C10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8" t="s">
        <v>168</v>
      </c>
      <c r="B1" s="148"/>
      <c r="C1" s="148"/>
      <c r="D1" s="148"/>
    </row>
    <row r="2" spans="1:4" ht="37.5" customHeight="1" x14ac:dyDescent="0.25">
      <c r="A2" s="164" t="s">
        <v>56</v>
      </c>
      <c r="B2" s="164" t="s">
        <v>169</v>
      </c>
      <c r="C2" s="164" t="s">
        <v>170</v>
      </c>
      <c r="D2" s="164" t="s">
        <v>171</v>
      </c>
    </row>
    <row r="3" spans="1:4" ht="44.25" customHeight="1" x14ac:dyDescent="0.25">
      <c r="A3" s="63">
        <v>1</v>
      </c>
      <c r="B3" s="30" t="s">
        <v>173</v>
      </c>
      <c r="C3" s="74"/>
      <c r="D3" s="21"/>
    </row>
    <row r="4" spans="1:4" ht="59.25" customHeight="1" x14ac:dyDescent="0.25">
      <c r="A4" s="63">
        <v>2</v>
      </c>
      <c r="B4" s="30" t="s">
        <v>174</v>
      </c>
      <c r="C4" s="74"/>
      <c r="D4" s="21"/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/>
      <c r="D6" s="21"/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view="pageBreakPreview" zoomScale="90" zoomScaleNormal="10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72" t="s">
        <v>142</v>
      </c>
      <c r="B1" s="372"/>
      <c r="C1" s="372"/>
      <c r="D1" s="372"/>
      <c r="E1" s="372"/>
    </row>
    <row r="2" spans="1:5" ht="39" customHeight="1" x14ac:dyDescent="0.25">
      <c r="A2" s="161" t="s">
        <v>56</v>
      </c>
      <c r="B2" s="161" t="s">
        <v>143</v>
      </c>
      <c r="C2" s="161" t="s">
        <v>144</v>
      </c>
      <c r="D2" s="161" t="s">
        <v>145</v>
      </c>
      <c r="E2" s="161" t="s">
        <v>146</v>
      </c>
    </row>
    <row r="3" spans="1:5" ht="18.75" x14ac:dyDescent="0.25">
      <c r="A3" s="66">
        <v>1</v>
      </c>
      <c r="B3" s="66" t="s">
        <v>147</v>
      </c>
      <c r="C3" s="101">
        <v>0</v>
      </c>
      <c r="D3" s="101">
        <v>0</v>
      </c>
      <c r="E3" s="67"/>
    </row>
    <row r="4" spans="1:5" ht="18.75" x14ac:dyDescent="0.25">
      <c r="A4" s="30">
        <v>2</v>
      </c>
      <c r="B4" s="66" t="s">
        <v>148</v>
      </c>
      <c r="C4" s="101">
        <v>0</v>
      </c>
      <c r="D4" s="101">
        <v>0</v>
      </c>
      <c r="E4" s="67"/>
    </row>
    <row r="5" spans="1:5" ht="18.75" x14ac:dyDescent="0.25">
      <c r="A5" s="66">
        <v>3</v>
      </c>
      <c r="B5" s="66" t="s">
        <v>149</v>
      </c>
      <c r="C5" s="101">
        <v>0</v>
      </c>
      <c r="D5" s="101">
        <v>0</v>
      </c>
      <c r="E5" s="67"/>
    </row>
    <row r="6" spans="1:5" ht="18.75" x14ac:dyDescent="0.25">
      <c r="A6" s="373">
        <v>4</v>
      </c>
      <c r="B6" s="373" t="s">
        <v>150</v>
      </c>
      <c r="C6" s="175">
        <v>0</v>
      </c>
      <c r="D6" s="101">
        <v>0</v>
      </c>
      <c r="E6" s="67"/>
    </row>
    <row r="7" spans="1:5" ht="18.75" x14ac:dyDescent="0.25">
      <c r="A7" s="374"/>
      <c r="B7" s="374"/>
      <c r="C7" s="175">
        <v>0</v>
      </c>
      <c r="D7" s="101">
        <v>0</v>
      </c>
      <c r="E7" s="67"/>
    </row>
    <row r="8" spans="1:5" ht="18.75" x14ac:dyDescent="0.25">
      <c r="A8" s="30">
        <v>5</v>
      </c>
      <c r="B8" s="66" t="s">
        <v>151</v>
      </c>
      <c r="C8" s="175">
        <v>0</v>
      </c>
      <c r="D8" s="101">
        <v>0</v>
      </c>
      <c r="E8" s="67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90" zoomScaleNormal="80" zoomScaleSheetLayoutView="90" workbookViewId="0">
      <selection activeCell="D12" sqref="D12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358" t="s">
        <v>118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</row>
    <row r="2" spans="1:13" ht="19.5" customHeight="1" x14ac:dyDescent="0.3">
      <c r="A2" s="375" t="s">
        <v>41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</row>
    <row r="3" spans="1:13" ht="18.75" x14ac:dyDescent="0.3">
      <c r="A3" s="337" t="s">
        <v>17</v>
      </c>
      <c r="B3" s="367" t="s">
        <v>11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</row>
    <row r="4" spans="1:13" ht="19.5" customHeight="1" x14ac:dyDescent="0.25">
      <c r="A4" s="337"/>
      <c r="B4" s="337" t="s">
        <v>12</v>
      </c>
      <c r="C4" s="337" t="s">
        <v>18</v>
      </c>
      <c r="D4" s="337" t="s">
        <v>119</v>
      </c>
      <c r="E4" s="337"/>
      <c r="F4" s="337" t="s">
        <v>13</v>
      </c>
      <c r="G4" s="327" t="s">
        <v>225</v>
      </c>
      <c r="H4" s="337" t="s">
        <v>74</v>
      </c>
      <c r="I4" s="337" t="s">
        <v>78</v>
      </c>
      <c r="J4" s="337" t="s">
        <v>14</v>
      </c>
      <c r="K4" s="337" t="s">
        <v>43</v>
      </c>
      <c r="L4" s="337" t="s">
        <v>15</v>
      </c>
    </row>
    <row r="5" spans="1:13" ht="37.5" customHeight="1" x14ac:dyDescent="0.25">
      <c r="A5" s="337"/>
      <c r="B5" s="337"/>
      <c r="C5" s="337"/>
      <c r="D5" s="164" t="s">
        <v>121</v>
      </c>
      <c r="E5" s="164" t="s">
        <v>120</v>
      </c>
      <c r="F5" s="337"/>
      <c r="G5" s="329"/>
      <c r="H5" s="337"/>
      <c r="I5" s="337"/>
      <c r="J5" s="337"/>
      <c r="K5" s="337"/>
      <c r="L5" s="337"/>
    </row>
    <row r="6" spans="1:13" s="78" customFormat="1" ht="36" customHeight="1" x14ac:dyDescent="0.3">
      <c r="A6" s="166">
        <f>SUM(B6:L6)-A10</f>
        <v>119</v>
      </c>
      <c r="B6" s="103">
        <v>1</v>
      </c>
      <c r="C6" s="103">
        <v>3</v>
      </c>
      <c r="D6" s="103">
        <v>9</v>
      </c>
      <c r="E6" s="103">
        <v>0</v>
      </c>
      <c r="F6" s="103">
        <v>5</v>
      </c>
      <c r="G6" s="103">
        <v>2</v>
      </c>
      <c r="H6" s="103">
        <v>23</v>
      </c>
      <c r="I6" s="103">
        <v>4</v>
      </c>
      <c r="J6" s="103">
        <v>39</v>
      </c>
      <c r="K6" s="103">
        <v>46</v>
      </c>
      <c r="L6" s="103">
        <v>19</v>
      </c>
      <c r="M6" s="90"/>
    </row>
    <row r="7" spans="1:13" ht="18.75" customHeight="1" x14ac:dyDescent="0.3">
      <c r="A7" s="376" t="str">
        <f>IF(A6=B6+C6+D6+E6+F6+G6+H6+I6+J6+K6+L6-A10,"ПРАВИЛЬНО"," НЕПРАВИЛЬНО")</f>
        <v>ПРАВИЛЬНО</v>
      </c>
      <c r="B7" s="377"/>
      <c r="C7" s="378" t="s">
        <v>16</v>
      </c>
      <c r="D7" s="378"/>
      <c r="E7" s="378"/>
      <c r="F7" s="378"/>
      <c r="G7" s="378"/>
      <c r="H7" s="378"/>
      <c r="I7" s="378"/>
      <c r="J7" s="378"/>
      <c r="K7" s="378"/>
      <c r="L7" s="379"/>
      <c r="M7" s="91"/>
    </row>
    <row r="8" spans="1:13" ht="36" customHeight="1" x14ac:dyDescent="0.25">
      <c r="A8" s="104">
        <f>SUM(B8:L8)</f>
        <v>99.999999999999986</v>
      </c>
      <c r="B8" s="104">
        <f>100/A6*(B6-B10)</f>
        <v>0.84033613445378152</v>
      </c>
      <c r="C8" s="104">
        <f>100/A6*(C6-C10)</f>
        <v>2.5210084033613445</v>
      </c>
      <c r="D8" s="104">
        <f>100/A6*(D6-D10)</f>
        <v>6.7226890756302522</v>
      </c>
      <c r="E8" s="104">
        <f>100/A6*(E6-E10)</f>
        <v>0</v>
      </c>
      <c r="F8" s="104">
        <f>100/A6*(F6-F10)</f>
        <v>1.680672268907563</v>
      </c>
      <c r="G8" s="104">
        <f>100/A6*(G6-G10)</f>
        <v>1.680672268907563</v>
      </c>
      <c r="H8" s="104">
        <f>100/A6*(H6-H10)</f>
        <v>15.126050420168067</v>
      </c>
      <c r="I8" s="104">
        <f>100/A6*(I6-I10)</f>
        <v>2.5210084033613445</v>
      </c>
      <c r="J8" s="104">
        <f>100/A6*(J6-J10)</f>
        <v>29.411764705882355</v>
      </c>
      <c r="K8" s="104">
        <f>100/A6*(K6-K10)</f>
        <v>26.050420168067227</v>
      </c>
      <c r="L8" s="104">
        <f>100/A6*(L6-L10)</f>
        <v>13.445378151260504</v>
      </c>
      <c r="M8" s="226"/>
    </row>
    <row r="9" spans="1:13" ht="19.5" customHeight="1" x14ac:dyDescent="0.3">
      <c r="A9" s="367" t="s">
        <v>195</v>
      </c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91"/>
    </row>
    <row r="10" spans="1:13" s="61" customFormat="1" ht="36" customHeight="1" x14ac:dyDescent="0.25">
      <c r="A10" s="99">
        <f>SUM(B10:L10)</f>
        <v>32</v>
      </c>
      <c r="B10" s="21">
        <v>0</v>
      </c>
      <c r="C10" s="21">
        <v>0</v>
      </c>
      <c r="D10" s="21">
        <v>1</v>
      </c>
      <c r="E10" s="21">
        <v>0</v>
      </c>
      <c r="F10" s="21">
        <v>3</v>
      </c>
      <c r="G10" s="21">
        <v>0</v>
      </c>
      <c r="H10" s="21">
        <v>5</v>
      </c>
      <c r="I10" s="21">
        <v>1</v>
      </c>
      <c r="J10" s="21">
        <v>4</v>
      </c>
      <c r="K10" s="21">
        <v>15</v>
      </c>
      <c r="L10" s="21">
        <v>3</v>
      </c>
    </row>
    <row r="11" spans="1:13" ht="19.5" customHeight="1" x14ac:dyDescent="0.25">
      <c r="A11" s="366" t="s">
        <v>189</v>
      </c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</row>
    <row r="12" spans="1:13" s="79" customFormat="1" ht="36" customHeight="1" x14ac:dyDescent="0.3">
      <c r="A12" s="35">
        <f>SUM(B12:L12)</f>
        <v>17</v>
      </c>
      <c r="B12" s="146">
        <v>0</v>
      </c>
      <c r="C12" s="146">
        <v>0</v>
      </c>
      <c r="D12" s="146">
        <v>0</v>
      </c>
      <c r="E12" s="146">
        <v>0</v>
      </c>
      <c r="F12" s="146">
        <v>0</v>
      </c>
      <c r="G12" s="146">
        <v>0</v>
      </c>
      <c r="H12" s="146">
        <v>1</v>
      </c>
      <c r="I12" s="146">
        <v>0</v>
      </c>
      <c r="J12" s="146">
        <v>6</v>
      </c>
      <c r="K12" s="146">
        <v>7</v>
      </c>
      <c r="L12" s="146">
        <v>3</v>
      </c>
    </row>
    <row r="13" spans="1:13" s="79" customFormat="1" ht="18.75" x14ac:dyDescent="0.3"/>
    <row r="14" spans="1:13" s="79" customFormat="1" ht="18.75" x14ac:dyDescent="0.3"/>
    <row r="15" spans="1:13" s="79" customFormat="1" ht="18.75" x14ac:dyDescent="0.3"/>
    <row r="16" spans="1:13" s="79" customFormat="1" ht="18.75" x14ac:dyDescent="0.3"/>
    <row r="17" s="79" customFormat="1" ht="18.75" x14ac:dyDescent="0.3"/>
    <row r="18" s="79" customFormat="1" ht="18.75" x14ac:dyDescent="0.3"/>
    <row r="19" s="79" customFormat="1" ht="18.75" x14ac:dyDescent="0.3"/>
    <row r="20" s="79" customFormat="1" ht="18.75" x14ac:dyDescent="0.3"/>
    <row r="21" s="79" customFormat="1" ht="18.75" x14ac:dyDescent="0.3"/>
    <row r="22" s="79" customFormat="1" ht="18.75" x14ac:dyDescent="0.3"/>
    <row r="23" s="79" customFormat="1" ht="18.75" x14ac:dyDescent="0.3"/>
    <row r="24" s="79" customFormat="1" ht="18.75" x14ac:dyDescent="0.3"/>
    <row r="25" s="79" customFormat="1" ht="18.75" x14ac:dyDescent="0.3"/>
    <row r="26" s="79" customFormat="1" ht="18.75" x14ac:dyDescent="0.3"/>
    <row r="27" s="79" customFormat="1" ht="18.75" x14ac:dyDescent="0.3"/>
    <row r="28" s="79" customFormat="1" ht="18.75" x14ac:dyDescent="0.3"/>
    <row r="29" s="79" customFormat="1" ht="18.75" x14ac:dyDescent="0.3"/>
    <row r="30" s="79" customFormat="1" ht="18.75" x14ac:dyDescent="0.3"/>
    <row r="31" s="79" customFormat="1" ht="18.75" x14ac:dyDescent="0.3"/>
    <row r="32" s="79" customFormat="1" ht="18.75" x14ac:dyDescent="0.3"/>
    <row r="33" s="79" customFormat="1" ht="18.75" x14ac:dyDescent="0.3"/>
    <row r="34" s="79" customFormat="1" ht="18.75" x14ac:dyDescent="0.3"/>
    <row r="35" s="79" customFormat="1" ht="18.75" x14ac:dyDescent="0.3"/>
    <row r="36" s="79" customFormat="1" ht="18.75" x14ac:dyDescent="0.3"/>
    <row r="37" s="79" customFormat="1" ht="18.75" x14ac:dyDescent="0.3"/>
    <row r="38" s="79" customFormat="1" ht="18.75" x14ac:dyDescent="0.3"/>
    <row r="39" s="79" customFormat="1" ht="18.75" x14ac:dyDescent="0.3"/>
    <row r="40" s="79" customFormat="1" ht="18.75" x14ac:dyDescent="0.3"/>
    <row r="41" s="79" customFormat="1" ht="18.75" x14ac:dyDescent="0.3"/>
    <row r="42" s="79" customFormat="1" ht="18.75" x14ac:dyDescent="0.3"/>
    <row r="43" s="79" customFormat="1" ht="18.75" x14ac:dyDescent="0.3"/>
    <row r="44" s="79" customFormat="1" ht="18.75" x14ac:dyDescent="0.3"/>
    <row r="45" s="79" customFormat="1" ht="18.75" x14ac:dyDescent="0.3"/>
    <row r="46" s="79" customFormat="1" ht="18.75" x14ac:dyDescent="0.3"/>
    <row r="47" s="79" customFormat="1" ht="18.75" x14ac:dyDescent="0.3"/>
    <row r="48" s="79" customFormat="1" ht="18.75" x14ac:dyDescent="0.3"/>
    <row r="49" s="79" customFormat="1" ht="18.75" x14ac:dyDescent="0.3"/>
    <row r="50" s="79" customFormat="1" ht="18.75" x14ac:dyDescent="0.3"/>
    <row r="51" s="79" customFormat="1" ht="18.75" x14ac:dyDescent="0.3"/>
    <row r="52" s="79" customFormat="1" ht="18.75" x14ac:dyDescent="0.3"/>
    <row r="53" s="79" customFormat="1" ht="18.75" x14ac:dyDescent="0.3"/>
    <row r="54" s="80" customFormat="1" x14ac:dyDescent="0.25"/>
    <row r="55" s="80" customFormat="1" x14ac:dyDescent="0.25"/>
    <row r="56" s="80" customFormat="1" x14ac:dyDescent="0.25"/>
    <row r="57" s="80" customFormat="1" x14ac:dyDescent="0.25"/>
    <row r="58" s="80" customFormat="1" x14ac:dyDescent="0.25"/>
    <row r="59" s="80" customFormat="1" x14ac:dyDescent="0.25"/>
  </sheetData>
  <sheetProtection algorithmName="SHA-512" hashValue="kxc6PR65jtDwLQeZXIpZA5ESYwoBgRviyLFUIwm/cU7byW2qaX4ysYzYXiZqkg1ua4pEPNBxr+tbKbWfdGs6Hg==" saltValue="wp+KOEK6/+Q7Q914O+Iy7w==" spinCount="100000"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view="pageBreakPreview" topLeftCell="A19" zoomScale="90" zoomScaleNormal="100" zoomScaleSheetLayoutView="90" workbookViewId="0">
      <selection activeCell="A4" sqref="A4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326" t="s">
        <v>42</v>
      </c>
      <c r="B1" s="326"/>
      <c r="C1" s="326"/>
    </row>
    <row r="2" spans="1:4" ht="18.75" customHeight="1" x14ac:dyDescent="0.25">
      <c r="A2" s="164" t="s">
        <v>1</v>
      </c>
      <c r="B2" s="164" t="s">
        <v>2</v>
      </c>
      <c r="C2" s="164" t="s">
        <v>44</v>
      </c>
    </row>
    <row r="3" spans="1:4" ht="18.75" customHeight="1" x14ac:dyDescent="0.25">
      <c r="A3" s="28" t="s">
        <v>182</v>
      </c>
      <c r="B3" s="99">
        <v>73</v>
      </c>
      <c r="C3" s="93">
        <f>SUM(B6:B14)</f>
        <v>73</v>
      </c>
      <c r="D3" s="106">
        <f>SUM(B6:B14)-B4</f>
        <v>60</v>
      </c>
    </row>
    <row r="4" spans="1:4" ht="55.5" customHeight="1" x14ac:dyDescent="0.25">
      <c r="A4" s="95" t="s">
        <v>197</v>
      </c>
      <c r="B4" s="57">
        <v>13</v>
      </c>
      <c r="C4" s="92"/>
      <c r="D4" s="106"/>
    </row>
    <row r="5" spans="1:4" ht="18.75" x14ac:dyDescent="0.25">
      <c r="A5" s="167" t="s">
        <v>0</v>
      </c>
      <c r="B5" s="85"/>
      <c r="C5" s="86"/>
    </row>
    <row r="6" spans="1:4" ht="18.75" x14ac:dyDescent="0.25">
      <c r="A6" s="29" t="s">
        <v>187</v>
      </c>
      <c r="B6" s="21">
        <v>39</v>
      </c>
      <c r="C6" s="31">
        <f>100/B3*B6</f>
        <v>53.42465753424657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23</v>
      </c>
      <c r="C9" s="31">
        <f>100/B3*B9</f>
        <v>31.506849315068493</v>
      </c>
    </row>
    <row r="10" spans="1:4" ht="18.75" customHeight="1" x14ac:dyDescent="0.25">
      <c r="A10" s="29" t="s">
        <v>21</v>
      </c>
      <c r="B10" s="21">
        <v>4</v>
      </c>
      <c r="C10" s="31">
        <f>100/B3*B10</f>
        <v>5.4794520547945202</v>
      </c>
    </row>
    <row r="11" spans="1:4" ht="18.75" customHeight="1" x14ac:dyDescent="0.25">
      <c r="A11" s="29" t="s">
        <v>22</v>
      </c>
      <c r="B11" s="21">
        <v>5</v>
      </c>
      <c r="C11" s="31">
        <f>100/B3*B11</f>
        <v>6.8493150684931505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2</v>
      </c>
      <c r="C14" s="31">
        <f>100/B3*B14</f>
        <v>2.7397260273972601</v>
      </c>
    </row>
    <row r="15" spans="1:4" ht="18.75" x14ac:dyDescent="0.25">
      <c r="A15" s="167" t="s">
        <v>25</v>
      </c>
      <c r="B15" s="87">
        <f>SUM(B16,B18,B19,B20)</f>
        <v>60</v>
      </c>
      <c r="C15" s="88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34</v>
      </c>
      <c r="C16" s="31">
        <f>100/D3*B16</f>
        <v>56.666666666666671</v>
      </c>
    </row>
    <row r="17" spans="1:3" ht="56.25" customHeight="1" x14ac:dyDescent="0.25">
      <c r="A17" s="33" t="s">
        <v>194</v>
      </c>
      <c r="B17" s="37">
        <v>1</v>
      </c>
      <c r="C17" s="31">
        <f>100/D3*B17</f>
        <v>1.6666666666666667</v>
      </c>
    </row>
    <row r="18" spans="1:3" ht="18.75" customHeight="1" x14ac:dyDescent="0.25">
      <c r="A18" s="29" t="s">
        <v>26</v>
      </c>
      <c r="B18" s="37">
        <v>0</v>
      </c>
      <c r="C18" s="31">
        <f>100/D3*B18</f>
        <v>0</v>
      </c>
    </row>
    <row r="19" spans="1:3" ht="18.75" customHeight="1" x14ac:dyDescent="0.25">
      <c r="A19" s="29" t="s">
        <v>27</v>
      </c>
      <c r="B19" s="37">
        <v>18</v>
      </c>
      <c r="C19" s="31">
        <f>100/D3*B19</f>
        <v>30</v>
      </c>
    </row>
    <row r="20" spans="1:3" ht="18.75" customHeight="1" x14ac:dyDescent="0.25">
      <c r="A20" s="29" t="s">
        <v>28</v>
      </c>
      <c r="B20" s="37">
        <v>8</v>
      </c>
      <c r="C20" s="31">
        <f>100/D3*B20</f>
        <v>13.333333333333334</v>
      </c>
    </row>
    <row r="21" spans="1:3" ht="18.75" x14ac:dyDescent="0.25">
      <c r="A21" s="167" t="s">
        <v>29</v>
      </c>
      <c r="B21" s="87">
        <f>SUM(B22:B25)</f>
        <v>73</v>
      </c>
      <c r="C21" s="88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17</v>
      </c>
      <c r="C23" s="31">
        <f>100/B3*B23</f>
        <v>23.287671232876711</v>
      </c>
    </row>
    <row r="24" spans="1:3" ht="18.75" x14ac:dyDescent="0.25">
      <c r="A24" s="29" t="s">
        <v>32</v>
      </c>
      <c r="B24" s="37">
        <v>23</v>
      </c>
      <c r="C24" s="31">
        <f>100/B3*B24</f>
        <v>31.506849315068493</v>
      </c>
    </row>
    <row r="25" spans="1:3" ht="18.75" customHeight="1" x14ac:dyDescent="0.25">
      <c r="A25" s="29" t="s">
        <v>33</v>
      </c>
      <c r="B25" s="37">
        <v>33</v>
      </c>
      <c r="C25" s="31">
        <f>100/B3*B25</f>
        <v>45.205479452054789</v>
      </c>
    </row>
    <row r="26" spans="1:3" ht="18.75" x14ac:dyDescent="0.25">
      <c r="A26" s="167" t="s">
        <v>122</v>
      </c>
      <c r="B26" s="87">
        <f>SUM(B27:B30)</f>
        <v>60</v>
      </c>
      <c r="C26" s="88" t="str">
        <f>IF(B26=D3,"ПРАВИЛЬНО","НЕПРАВИЛЬНО")</f>
        <v>ПРАВИЛЬНО</v>
      </c>
    </row>
    <row r="27" spans="1:3" ht="18.75" customHeight="1" x14ac:dyDescent="0.25">
      <c r="A27" s="34" t="s">
        <v>40</v>
      </c>
      <c r="B27" s="37">
        <v>9</v>
      </c>
      <c r="C27" s="31">
        <f>100/D3*B27</f>
        <v>15</v>
      </c>
    </row>
    <row r="28" spans="1:3" ht="18.75" customHeight="1" x14ac:dyDescent="0.25">
      <c r="A28" s="34" t="s">
        <v>34</v>
      </c>
      <c r="B28" s="37">
        <v>8</v>
      </c>
      <c r="C28" s="31">
        <f>100/D3*B28</f>
        <v>13.333333333333334</v>
      </c>
    </row>
    <row r="29" spans="1:3" ht="18.75" customHeight="1" x14ac:dyDescent="0.25">
      <c r="A29" s="34" t="s">
        <v>35</v>
      </c>
      <c r="B29" s="37">
        <v>11</v>
      </c>
      <c r="C29" s="31">
        <f>100/D3*B29</f>
        <v>18.333333333333336</v>
      </c>
    </row>
    <row r="30" spans="1:3" ht="18.75" customHeight="1" x14ac:dyDescent="0.25">
      <c r="A30" s="34" t="s">
        <v>36</v>
      </c>
      <c r="B30" s="37">
        <v>32</v>
      </c>
      <c r="C30" s="31">
        <f>100/D3*B30</f>
        <v>53.333333333333336</v>
      </c>
    </row>
    <row r="31" spans="1:3" ht="18.75" x14ac:dyDescent="0.25">
      <c r="A31" s="89" t="s">
        <v>123</v>
      </c>
      <c r="B31" s="87">
        <f>SUM(B32:B35)</f>
        <v>60</v>
      </c>
      <c r="C31" s="88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15</v>
      </c>
      <c r="C32" s="31">
        <f>100/D3*B32</f>
        <v>25</v>
      </c>
    </row>
    <row r="33" spans="1:3" ht="18.75" customHeight="1" x14ac:dyDescent="0.25">
      <c r="A33" s="29" t="s">
        <v>34</v>
      </c>
      <c r="B33" s="37">
        <v>12</v>
      </c>
      <c r="C33" s="31">
        <f>100/D3*B33</f>
        <v>20</v>
      </c>
    </row>
    <row r="34" spans="1:3" ht="18.75" customHeight="1" x14ac:dyDescent="0.25">
      <c r="A34" s="29" t="s">
        <v>35</v>
      </c>
      <c r="B34" s="37">
        <v>25</v>
      </c>
      <c r="C34" s="31">
        <f>100/D3*B34</f>
        <v>41.666666666666671</v>
      </c>
    </row>
    <row r="35" spans="1:3" ht="18.75" customHeight="1" x14ac:dyDescent="0.25">
      <c r="A35" s="29" t="s">
        <v>36</v>
      </c>
      <c r="B35" s="37">
        <v>8</v>
      </c>
      <c r="C35" s="31">
        <f>100/D3*B35</f>
        <v>13.333333333333334</v>
      </c>
    </row>
    <row r="36" spans="1:3" ht="18.75" x14ac:dyDescent="0.25">
      <c r="A36" s="167" t="s">
        <v>37</v>
      </c>
      <c r="B36" s="87">
        <f>SUM(B37:B38)</f>
        <v>60</v>
      </c>
      <c r="C36" s="88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51</v>
      </c>
      <c r="C37" s="31">
        <f>100/D3*B37</f>
        <v>85</v>
      </c>
    </row>
    <row r="38" spans="1:3" ht="18.75" customHeight="1" x14ac:dyDescent="0.25">
      <c r="A38" s="29" t="s">
        <v>39</v>
      </c>
      <c r="B38" s="37">
        <v>9</v>
      </c>
      <c r="C38" s="31">
        <f>100/D3*B38</f>
        <v>15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view="pageBreakPreview" topLeftCell="A2" zoomScaleNormal="100" zoomScaleSheetLayoutView="100" workbookViewId="0">
      <selection activeCell="A8" sqref="A8:F8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385" t="s">
        <v>124</v>
      </c>
      <c r="B1" s="385"/>
      <c r="C1" s="385"/>
      <c r="D1" s="385"/>
      <c r="E1" s="385"/>
      <c r="F1" s="385"/>
    </row>
    <row r="2" spans="1:6" ht="102" customHeight="1" x14ac:dyDescent="0.25">
      <c r="A2" s="161" t="s">
        <v>125</v>
      </c>
      <c r="B2" s="161" t="s">
        <v>126</v>
      </c>
      <c r="C2" s="161" t="s">
        <v>256</v>
      </c>
      <c r="D2" s="161" t="s">
        <v>125</v>
      </c>
      <c r="E2" s="161" t="s">
        <v>126</v>
      </c>
      <c r="F2" s="161" t="s">
        <v>257</v>
      </c>
    </row>
    <row r="3" spans="1:6" ht="37.5" x14ac:dyDescent="0.25">
      <c r="A3" s="75" t="s">
        <v>127</v>
      </c>
      <c r="B3" s="35" t="e">
        <f>B4+B5+#REF!+#REF!+#REF!+#REF!+#REF!+#REF!+#REF!+#REF!+#REF!+#REF!+#REF!+#REF!+B6+B7+B8+B9+#REF!+#REF!+#REF!</f>
        <v>#REF!</v>
      </c>
      <c r="C3" s="99"/>
      <c r="D3" s="75" t="s">
        <v>128</v>
      </c>
      <c r="E3" s="35" t="e">
        <f>E4+E5+#REF!+#REF!+#REF!+#REF!+#REF!+#REF!+#REF!+#REF!+#REF!+#REF!+#REF!+#REF!</f>
        <v>#REF!</v>
      </c>
      <c r="F3" s="99"/>
    </row>
    <row r="4" spans="1:6" ht="38.25" customHeight="1" x14ac:dyDescent="0.25">
      <c r="A4" s="172"/>
      <c r="B4" s="21">
        <v>2</v>
      </c>
      <c r="C4" s="98" t="s">
        <v>290</v>
      </c>
      <c r="D4" s="77"/>
      <c r="E4" s="21">
        <v>6</v>
      </c>
      <c r="F4" s="67" t="s">
        <v>355</v>
      </c>
    </row>
    <row r="5" spans="1:6" ht="23.25" customHeight="1" x14ac:dyDescent="0.25">
      <c r="A5" s="76"/>
      <c r="B5" s="21"/>
      <c r="C5" s="98"/>
      <c r="D5" s="76"/>
      <c r="E5" s="21"/>
      <c r="F5" s="67"/>
    </row>
    <row r="6" spans="1:6" ht="42" customHeight="1" x14ac:dyDescent="0.25">
      <c r="A6" s="386" t="s">
        <v>272</v>
      </c>
      <c r="B6" s="387"/>
      <c r="C6" s="387"/>
      <c r="D6" s="387"/>
      <c r="E6" s="387"/>
      <c r="F6" s="388"/>
    </row>
    <row r="7" spans="1:6" ht="37.5" customHeight="1" x14ac:dyDescent="0.25">
      <c r="A7" s="389" t="s">
        <v>269</v>
      </c>
      <c r="B7" s="390"/>
      <c r="C7" s="391"/>
      <c r="D7" s="236" t="s">
        <v>270</v>
      </c>
      <c r="E7" s="380" t="s">
        <v>271</v>
      </c>
      <c r="F7" s="381"/>
    </row>
    <row r="8" spans="1:6" ht="18.75" x14ac:dyDescent="0.25">
      <c r="A8" s="392"/>
      <c r="B8" s="393"/>
      <c r="C8" s="394"/>
      <c r="D8" s="76"/>
      <c r="E8" s="382"/>
      <c r="F8" s="383"/>
    </row>
    <row r="9" spans="1:6" ht="18.75" x14ac:dyDescent="0.25">
      <c r="A9" s="395"/>
      <c r="B9" s="396"/>
      <c r="C9" s="397"/>
      <c r="D9" s="76"/>
      <c r="E9" s="384"/>
      <c r="F9" s="383"/>
    </row>
  </sheetData>
  <sheetProtection sort="0" autoFilter="0" pivotTables="0"/>
  <mergeCells count="8">
    <mergeCell ref="E7:F7"/>
    <mergeCell ref="E8:F8"/>
    <mergeCell ref="E9:F9"/>
    <mergeCell ref="A1:F1"/>
    <mergeCell ref="A6:F6"/>
    <mergeCell ref="A7:C7"/>
    <mergeCell ref="A8:C8"/>
    <mergeCell ref="A9:C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60" workbookViewId="0">
      <selection activeCell="F5" sqref="F5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86">
        <v>1</v>
      </c>
      <c r="B3" s="176" t="s">
        <v>233</v>
      </c>
      <c r="C3" s="177"/>
      <c r="D3" s="177"/>
      <c r="E3" s="178"/>
      <c r="F3" s="179" t="s">
        <v>285</v>
      </c>
    </row>
    <row r="4" spans="1:6" ht="22.5" customHeight="1" x14ac:dyDescent="0.3">
      <c r="A4" s="187">
        <v>2</v>
      </c>
      <c r="B4" s="118" t="s">
        <v>206</v>
      </c>
      <c r="C4" s="114"/>
      <c r="D4" s="114"/>
      <c r="E4" s="115"/>
      <c r="F4" s="180" t="s">
        <v>286</v>
      </c>
    </row>
    <row r="5" spans="1:6" ht="15" customHeight="1" x14ac:dyDescent="0.3">
      <c r="A5" s="188">
        <v>4</v>
      </c>
      <c r="B5" s="119" t="s">
        <v>231</v>
      </c>
      <c r="C5" s="112"/>
      <c r="D5" s="116"/>
      <c r="E5" s="113"/>
      <c r="F5" s="181" t="s">
        <v>652</v>
      </c>
    </row>
    <row r="6" spans="1:6" ht="18.75" customHeight="1" x14ac:dyDescent="0.3">
      <c r="A6" s="188">
        <v>5</v>
      </c>
      <c r="B6" s="117" t="s">
        <v>234</v>
      </c>
      <c r="C6" s="112"/>
      <c r="D6" s="112"/>
      <c r="E6" s="113"/>
      <c r="F6" s="181" t="s">
        <v>287</v>
      </c>
    </row>
    <row r="7" spans="1:6" ht="18.75" customHeight="1" x14ac:dyDescent="0.3">
      <c r="A7" s="188">
        <v>6</v>
      </c>
      <c r="B7" s="119" t="s">
        <v>232</v>
      </c>
      <c r="C7" s="112"/>
      <c r="D7" s="112"/>
      <c r="E7" s="113"/>
      <c r="F7" s="181" t="s">
        <v>288</v>
      </c>
    </row>
    <row r="8" spans="1:6" ht="16.5" customHeight="1" x14ac:dyDescent="0.3">
      <c r="A8" s="188">
        <v>7</v>
      </c>
      <c r="B8" s="119" t="s">
        <v>227</v>
      </c>
      <c r="C8" s="112"/>
      <c r="D8" s="112"/>
      <c r="E8" s="113"/>
      <c r="F8" s="181" t="s">
        <v>326</v>
      </c>
    </row>
    <row r="9" spans="1:6" ht="24" customHeight="1" x14ac:dyDescent="0.3">
      <c r="A9" s="188">
        <v>8</v>
      </c>
      <c r="B9" s="119" t="s">
        <v>228</v>
      </c>
      <c r="C9" s="112"/>
      <c r="D9" s="112"/>
      <c r="E9" s="113"/>
      <c r="F9" s="181" t="s">
        <v>327</v>
      </c>
    </row>
    <row r="10" spans="1:6" ht="28.5" customHeight="1" x14ac:dyDescent="0.3">
      <c r="A10" s="188">
        <v>9</v>
      </c>
      <c r="B10" s="119" t="s">
        <v>226</v>
      </c>
      <c r="C10" s="112"/>
      <c r="D10" s="112"/>
      <c r="E10" s="113"/>
      <c r="F10" s="181" t="s">
        <v>289</v>
      </c>
    </row>
    <row r="11" spans="1:6" ht="39.75" customHeight="1" x14ac:dyDescent="0.3">
      <c r="A11" s="188">
        <v>10</v>
      </c>
      <c r="B11" s="119" t="s">
        <v>230</v>
      </c>
      <c r="C11" s="112"/>
      <c r="D11" s="112"/>
      <c r="E11" s="113"/>
      <c r="F11" s="181" t="s">
        <v>673</v>
      </c>
    </row>
    <row r="12" spans="1:6" ht="37.5" customHeight="1" thickBot="1" x14ac:dyDescent="0.35">
      <c r="A12" s="189">
        <v>11</v>
      </c>
      <c r="B12" s="182" t="s">
        <v>229</v>
      </c>
      <c r="C12" s="183"/>
      <c r="D12" s="183"/>
      <c r="E12" s="184"/>
      <c r="F12" s="185" t="s">
        <v>328</v>
      </c>
    </row>
  </sheetData>
  <pageMargins left="0.7" right="0.7" top="0.75" bottom="0.75" header="0.3" footer="0.3"/>
  <pageSetup paperSize="9" scale="5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view="pageBreakPreview" zoomScale="80" zoomScaleNormal="100" zoomScaleSheetLayoutView="80" workbookViewId="0">
      <selection activeCell="B18" sqref="B18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315" t="s">
        <v>45</v>
      </c>
      <c r="B1" s="315"/>
    </row>
    <row r="2" spans="1:2" ht="18.75" customHeight="1" x14ac:dyDescent="0.25">
      <c r="A2" s="337" t="s">
        <v>46</v>
      </c>
      <c r="B2" s="235" t="s">
        <v>47</v>
      </c>
    </row>
    <row r="3" spans="1:2" ht="57.75" customHeight="1" x14ac:dyDescent="0.25">
      <c r="A3" s="337"/>
      <c r="B3" s="163" t="s">
        <v>48</v>
      </c>
    </row>
    <row r="4" spans="1:2" ht="18.75" x14ac:dyDescent="0.25">
      <c r="A4" s="30" t="s">
        <v>72</v>
      </c>
      <c r="B4" s="21">
        <v>1</v>
      </c>
    </row>
    <row r="5" spans="1:2" ht="18.75" x14ac:dyDescent="0.25">
      <c r="A5" s="33" t="s">
        <v>76</v>
      </c>
      <c r="B5" s="24"/>
    </row>
    <row r="6" spans="1:2" ht="18.75" x14ac:dyDescent="0.25">
      <c r="A6" s="53" t="s">
        <v>183</v>
      </c>
      <c r="B6" s="81"/>
    </row>
    <row r="7" spans="1:2" ht="18.75" x14ac:dyDescent="0.25">
      <c r="A7" s="53" t="s">
        <v>73</v>
      </c>
      <c r="B7" s="81"/>
    </row>
    <row r="8" spans="1:2" ht="18.75" x14ac:dyDescent="0.25">
      <c r="A8" s="33" t="s">
        <v>190</v>
      </c>
      <c r="B8" s="24">
        <v>1</v>
      </c>
    </row>
    <row r="9" spans="1:2" ht="18.75" x14ac:dyDescent="0.25">
      <c r="A9" s="53" t="s">
        <v>77</v>
      </c>
      <c r="B9" s="101"/>
    </row>
    <row r="10" spans="1:2" ht="18.75" x14ac:dyDescent="0.25">
      <c r="A10" s="53" t="s">
        <v>75</v>
      </c>
      <c r="B10" s="81"/>
    </row>
    <row r="11" spans="1:2" ht="18.75" x14ac:dyDescent="0.25">
      <c r="A11" s="53" t="s">
        <v>79</v>
      </c>
      <c r="B11" s="81"/>
    </row>
    <row r="12" spans="1:2" ht="18.75" x14ac:dyDescent="0.25">
      <c r="A12" s="53" t="s">
        <v>80</v>
      </c>
      <c r="B12" s="81"/>
    </row>
    <row r="13" spans="1:2" ht="18.75" x14ac:dyDescent="0.25">
      <c r="A13" s="53" t="s">
        <v>184</v>
      </c>
      <c r="B13" s="81"/>
    </row>
    <row r="14" spans="1:2" ht="37.5" x14ac:dyDescent="0.25">
      <c r="A14" s="33" t="s">
        <v>185</v>
      </c>
      <c r="B14" s="81"/>
    </row>
    <row r="15" spans="1:2" ht="18.75" x14ac:dyDescent="0.25">
      <c r="A15" s="66" t="s">
        <v>74</v>
      </c>
      <c r="B15" s="101">
        <v>10</v>
      </c>
    </row>
    <row r="16" spans="1:2" ht="18.75" x14ac:dyDescent="0.25">
      <c r="A16" s="53" t="s">
        <v>78</v>
      </c>
      <c r="B16" s="81">
        <v>1</v>
      </c>
    </row>
    <row r="17" spans="1:2" ht="18.75" x14ac:dyDescent="0.25">
      <c r="A17" s="53" t="s">
        <v>225</v>
      </c>
      <c r="B17" s="81"/>
    </row>
    <row r="18" spans="1:2" ht="18.75" x14ac:dyDescent="0.25">
      <c r="A18" s="53" t="s">
        <v>262</v>
      </c>
      <c r="B18" s="81">
        <v>3</v>
      </c>
    </row>
    <row r="19" spans="1:2" ht="18.75" x14ac:dyDescent="0.25">
      <c r="A19" s="168" t="s">
        <v>81</v>
      </c>
      <c r="B19" s="82">
        <f>B18+B17+B16+B15+B14+B13+B12+B11+B10+B9+B8+B7++B6+B5+B4</f>
        <v>16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view="pageBreakPreview" zoomScale="87" zoomScaleNormal="100" zoomScaleSheetLayoutView="87" workbookViewId="0">
      <selection activeCell="F6" sqref="F6:H6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37" t="s">
        <v>277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48" customHeight="1" x14ac:dyDescent="0.3">
      <c r="A2" s="406"/>
      <c r="B2" s="406"/>
      <c r="C2" s="407" t="s">
        <v>273</v>
      </c>
      <c r="D2" s="407"/>
      <c r="E2" s="407"/>
      <c r="F2" s="398" t="s">
        <v>270</v>
      </c>
      <c r="G2" s="399"/>
      <c r="H2" s="400"/>
      <c r="I2" s="398" t="s">
        <v>279</v>
      </c>
      <c r="J2" s="399"/>
      <c r="K2" s="400"/>
    </row>
    <row r="3" spans="1:11" ht="20.25" customHeight="1" x14ac:dyDescent="0.3">
      <c r="A3" s="404" t="s">
        <v>274</v>
      </c>
      <c r="B3" s="404"/>
      <c r="C3" s="408" t="s">
        <v>657</v>
      </c>
      <c r="D3" s="408"/>
      <c r="E3" s="408"/>
      <c r="F3" s="401">
        <v>107</v>
      </c>
      <c r="G3" s="401"/>
      <c r="H3" s="401"/>
      <c r="I3" s="403" t="s">
        <v>347</v>
      </c>
      <c r="J3" s="403"/>
      <c r="K3" s="403"/>
    </row>
    <row r="4" spans="1:11" ht="23.25" customHeight="1" x14ac:dyDescent="0.3">
      <c r="A4" s="404" t="s">
        <v>275</v>
      </c>
      <c r="B4" s="404"/>
      <c r="C4" s="401"/>
      <c r="D4" s="401"/>
      <c r="E4" s="401"/>
      <c r="F4" s="401"/>
      <c r="G4" s="401"/>
      <c r="H4" s="401"/>
      <c r="I4" s="401"/>
      <c r="J4" s="401"/>
      <c r="K4" s="401"/>
    </row>
    <row r="5" spans="1:11" ht="31.5" customHeight="1" x14ac:dyDescent="0.25">
      <c r="A5" s="404" t="s">
        <v>276</v>
      </c>
      <c r="B5" s="404"/>
      <c r="C5" s="408" t="s">
        <v>674</v>
      </c>
      <c r="D5" s="408"/>
      <c r="E5" s="408"/>
      <c r="F5" s="402">
        <v>425</v>
      </c>
      <c r="G5" s="402"/>
      <c r="H5" s="402"/>
      <c r="I5" s="402" t="s">
        <v>304</v>
      </c>
      <c r="J5" s="402"/>
      <c r="K5" s="402"/>
    </row>
    <row r="6" spans="1:11" ht="30" customHeight="1" x14ac:dyDescent="0.3">
      <c r="A6" s="405" t="s">
        <v>278</v>
      </c>
      <c r="B6" s="405"/>
      <c r="C6" s="401"/>
      <c r="D6" s="401"/>
      <c r="E6" s="401"/>
      <c r="F6" s="401"/>
      <c r="G6" s="401"/>
      <c r="H6" s="401"/>
      <c r="I6" s="401"/>
      <c r="J6" s="401"/>
      <c r="K6" s="401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3"/>
  <sheetViews>
    <sheetView view="pageBreakPreview" topLeftCell="A4" zoomScale="90" zoomScaleNormal="100" zoomScaleSheetLayoutView="90" workbookViewId="0">
      <selection activeCell="D9" sqref="D9:D10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326" t="s">
        <v>82</v>
      </c>
      <c r="B1" s="326"/>
      <c r="C1" s="326"/>
      <c r="D1" s="326"/>
      <c r="E1" s="326"/>
      <c r="F1" s="326"/>
      <c r="G1" s="326"/>
      <c r="H1" s="326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327" t="s">
        <v>56</v>
      </c>
      <c r="B3" s="330" t="s">
        <v>71</v>
      </c>
      <c r="C3" s="333" t="s">
        <v>176</v>
      </c>
      <c r="D3" s="334"/>
      <c r="E3" s="333" t="s">
        <v>192</v>
      </c>
      <c r="F3" s="334"/>
      <c r="G3" s="337" t="s">
        <v>0</v>
      </c>
      <c r="H3" s="337"/>
    </row>
    <row r="4" spans="1:9" s="1" customFormat="1" ht="54" customHeight="1" x14ac:dyDescent="0.3">
      <c r="A4" s="328"/>
      <c r="B4" s="331"/>
      <c r="C4" s="335"/>
      <c r="D4" s="336"/>
      <c r="E4" s="335"/>
      <c r="F4" s="332"/>
      <c r="G4" s="337" t="s">
        <v>177</v>
      </c>
      <c r="H4" s="337" t="s">
        <v>193</v>
      </c>
    </row>
    <row r="5" spans="1:9" s="1" customFormat="1" ht="18.75" hidden="1" customHeight="1" x14ac:dyDescent="0.3">
      <c r="A5" s="328"/>
      <c r="B5" s="331"/>
      <c r="C5" s="40"/>
      <c r="D5" s="40"/>
      <c r="E5" s="40"/>
      <c r="F5" s="41"/>
      <c r="G5" s="337"/>
      <c r="H5" s="337"/>
    </row>
    <row r="6" spans="1:9" s="1" customFormat="1" ht="21.75" customHeight="1" x14ac:dyDescent="0.3">
      <c r="A6" s="329"/>
      <c r="B6" s="332"/>
      <c r="C6" s="164" t="s">
        <v>53</v>
      </c>
      <c r="D6" s="164" t="s">
        <v>83</v>
      </c>
      <c r="E6" s="164" t="s">
        <v>53</v>
      </c>
      <c r="F6" s="167" t="s">
        <v>83</v>
      </c>
      <c r="G6" s="337"/>
      <c r="H6" s="337"/>
    </row>
    <row r="7" spans="1:9" s="1" customFormat="1" ht="39" customHeight="1" x14ac:dyDescent="0.3">
      <c r="A7" s="42">
        <v>1</v>
      </c>
      <c r="B7" s="43" t="s">
        <v>54</v>
      </c>
      <c r="C7" s="165">
        <v>25</v>
      </c>
      <c r="D7" s="165">
        <v>24</v>
      </c>
      <c r="E7" s="165">
        <v>527</v>
      </c>
      <c r="F7" s="165">
        <v>488</v>
      </c>
      <c r="G7" s="165">
        <v>0</v>
      </c>
      <c r="H7" s="165">
        <v>0</v>
      </c>
    </row>
    <row r="8" spans="1:9" s="1" customFormat="1" ht="39" customHeight="1" x14ac:dyDescent="0.3">
      <c r="A8" s="42">
        <v>2</v>
      </c>
      <c r="B8" s="43" t="s">
        <v>55</v>
      </c>
      <c r="C8" s="165">
        <v>1</v>
      </c>
      <c r="D8" s="165">
        <v>1</v>
      </c>
      <c r="E8" s="165">
        <v>25</v>
      </c>
      <c r="F8" s="165">
        <v>25</v>
      </c>
      <c r="G8" s="165">
        <v>0</v>
      </c>
      <c r="H8" s="165">
        <v>0</v>
      </c>
    </row>
    <row r="9" spans="1:9" s="1" customFormat="1" ht="19.5" customHeight="1" x14ac:dyDescent="0.3">
      <c r="A9" s="343">
        <v>3</v>
      </c>
      <c r="B9" s="96" t="s">
        <v>63</v>
      </c>
      <c r="C9" s="345">
        <v>6</v>
      </c>
      <c r="D9" s="345">
        <v>6</v>
      </c>
      <c r="E9" s="347">
        <v>254</v>
      </c>
      <c r="F9" s="348"/>
      <c r="G9" s="345">
        <v>0</v>
      </c>
      <c r="H9" s="94">
        <v>0</v>
      </c>
    </row>
    <row r="10" spans="1:9" s="1" customFormat="1" ht="18.75" customHeight="1" x14ac:dyDescent="0.3">
      <c r="A10" s="344"/>
      <c r="B10" s="96" t="s">
        <v>85</v>
      </c>
      <c r="C10" s="346"/>
      <c r="D10" s="346"/>
      <c r="E10" s="165">
        <v>117</v>
      </c>
      <c r="F10" s="165">
        <v>117</v>
      </c>
      <c r="G10" s="346"/>
      <c r="H10" s="165">
        <v>0</v>
      </c>
    </row>
    <row r="11" spans="1:9" s="1" customFormat="1" ht="56.25" customHeight="1" x14ac:dyDescent="0.3">
      <c r="A11" s="42">
        <v>4</v>
      </c>
      <c r="B11" s="44" t="s">
        <v>64</v>
      </c>
      <c r="C11" s="165">
        <v>0</v>
      </c>
      <c r="D11" s="165">
        <v>0</v>
      </c>
      <c r="E11" s="165">
        <v>0</v>
      </c>
      <c r="F11" s="165">
        <v>0</v>
      </c>
      <c r="G11" s="165">
        <v>0</v>
      </c>
      <c r="H11" s="165">
        <v>0</v>
      </c>
    </row>
    <row r="12" spans="1:9" s="1" customFormat="1" ht="56.25" x14ac:dyDescent="0.3">
      <c r="A12" s="42">
        <v>5</v>
      </c>
      <c r="B12" s="43" t="s">
        <v>65</v>
      </c>
      <c r="C12" s="165">
        <v>7</v>
      </c>
      <c r="D12" s="165">
        <v>8</v>
      </c>
      <c r="E12" s="165">
        <v>132</v>
      </c>
      <c r="F12" s="165">
        <v>158</v>
      </c>
      <c r="G12" s="165">
        <v>0</v>
      </c>
      <c r="H12" s="165">
        <v>0</v>
      </c>
    </row>
    <row r="13" spans="1:9" s="1" customFormat="1" ht="39" customHeight="1" x14ac:dyDescent="0.3">
      <c r="A13" s="42">
        <v>6</v>
      </c>
      <c r="B13" s="44" t="s">
        <v>66</v>
      </c>
      <c r="C13" s="165">
        <v>0</v>
      </c>
      <c r="D13" s="165">
        <v>0</v>
      </c>
      <c r="E13" s="165">
        <v>0</v>
      </c>
      <c r="F13" s="165">
        <v>0</v>
      </c>
      <c r="G13" s="165">
        <v>0</v>
      </c>
      <c r="H13" s="165">
        <v>0</v>
      </c>
    </row>
    <row r="14" spans="1:9" s="2" customFormat="1" ht="39" customHeight="1" x14ac:dyDescent="0.3">
      <c r="A14" s="349" t="s">
        <v>84</v>
      </c>
      <c r="B14" s="350"/>
      <c r="C14" s="353">
        <f>C13+C12+C11+C9+C8+C7</f>
        <v>39</v>
      </c>
      <c r="D14" s="353">
        <f>D13+D12+D11+D9+D8+D7</f>
        <v>39</v>
      </c>
      <c r="E14" s="45">
        <f>E7+E8+E11+E12+E13</f>
        <v>684</v>
      </c>
      <c r="F14" s="45">
        <f>F7+F8+F11+F12+F13</f>
        <v>671</v>
      </c>
      <c r="G14" s="353">
        <f>G7+G8+G9+G11+G12+G13</f>
        <v>0</v>
      </c>
      <c r="H14" s="45"/>
      <c r="I14" s="105"/>
    </row>
    <row r="15" spans="1:9" ht="39" customHeight="1" x14ac:dyDescent="0.25">
      <c r="A15" s="351"/>
      <c r="B15" s="352"/>
      <c r="C15" s="354"/>
      <c r="D15" s="354"/>
      <c r="E15" s="46">
        <f>E10</f>
        <v>117</v>
      </c>
      <c r="F15" s="46">
        <f>F10</f>
        <v>117</v>
      </c>
      <c r="G15" s="354"/>
      <c r="H15" s="46"/>
    </row>
    <row r="16" spans="1:9" ht="18.75" x14ac:dyDescent="0.3">
      <c r="A16" s="338" t="s">
        <v>191</v>
      </c>
      <c r="B16" s="339"/>
      <c r="C16" s="340">
        <f>F14+E9</f>
        <v>925</v>
      </c>
      <c r="D16" s="341"/>
      <c r="E16" s="341"/>
      <c r="F16" s="341"/>
      <c r="G16" s="341"/>
      <c r="H16" s="342"/>
      <c r="I16" s="102">
        <f>F14+F15</f>
        <v>788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sheetProtection algorithmName="SHA-512" hashValue="QJeJWeQ+JKITScq5+mzjpB9p/72Kfps4Gv8g8i6+xTcNGpro/VDCpPz8HqBcRDsHCE9Za01WYvx9lVLpTWIOjQ==" saltValue="RNIGZccQcCsGyYWkHldzsA==" spinCount="100000"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view="pageBreakPreview" zoomScale="90" zoomScaleNormal="100" zoomScaleSheetLayoutView="90" workbookViewId="0">
      <selection activeCell="A15" sqref="A15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55" t="s">
        <v>69</v>
      </c>
      <c r="B1" s="355"/>
      <c r="C1" s="355"/>
      <c r="D1" s="6"/>
    </row>
    <row r="2" spans="1:4" ht="38.25" customHeight="1" x14ac:dyDescent="0.25">
      <c r="A2" s="195" t="s">
        <v>1</v>
      </c>
      <c r="B2" s="194" t="s">
        <v>2</v>
      </c>
      <c r="C2" s="194" t="s">
        <v>70</v>
      </c>
      <c r="D2" s="8"/>
    </row>
    <row r="3" spans="1:4" ht="18.75" x14ac:dyDescent="0.25">
      <c r="A3" s="107" t="s">
        <v>3</v>
      </c>
      <c r="B3" s="196">
        <f>SUM(B4:B8)</f>
        <v>925</v>
      </c>
      <c r="C3" s="197" t="s">
        <v>235</v>
      </c>
      <c r="D3" s="8"/>
    </row>
    <row r="4" spans="1:4" ht="18.75" customHeight="1" x14ac:dyDescent="0.25">
      <c r="A4" s="96" t="s">
        <v>4</v>
      </c>
      <c r="B4" s="198">
        <v>145</v>
      </c>
      <c r="C4" s="199" t="e">
        <f>B4/'Раздел 1.2'!C17:H17*100</f>
        <v>#DIV/0!</v>
      </c>
      <c r="D4" s="11"/>
    </row>
    <row r="5" spans="1:4" ht="18.75" customHeight="1" x14ac:dyDescent="0.25">
      <c r="A5" s="96" t="s">
        <v>5</v>
      </c>
      <c r="B5" s="198">
        <v>351</v>
      </c>
      <c r="C5" s="199" t="e">
        <f>B5/'Раздел 1.2'!C17:H17*100</f>
        <v>#DIV/0!</v>
      </c>
      <c r="D5" s="11"/>
    </row>
    <row r="6" spans="1:4" ht="18.75" customHeight="1" x14ac:dyDescent="0.25">
      <c r="A6" s="96" t="s">
        <v>6</v>
      </c>
      <c r="B6" s="198">
        <v>174</v>
      </c>
      <c r="C6" s="199" t="e">
        <f>B6/'Раздел 1.2'!C17:H17*100</f>
        <v>#DIV/0!</v>
      </c>
      <c r="D6" s="11"/>
    </row>
    <row r="7" spans="1:4" ht="18.75" customHeight="1" x14ac:dyDescent="0.25">
      <c r="A7" s="96" t="s">
        <v>67</v>
      </c>
      <c r="B7" s="198">
        <v>152</v>
      </c>
      <c r="C7" s="199" t="e">
        <f>B7/'Раздел 1.2'!C17:H17*100</f>
        <v>#DIV/0!</v>
      </c>
      <c r="D7" s="11"/>
    </row>
    <row r="8" spans="1:4" ht="18.75" customHeight="1" x14ac:dyDescent="0.25">
      <c r="A8" s="96" t="s">
        <v>264</v>
      </c>
      <c r="B8" s="198">
        <v>103</v>
      </c>
      <c r="C8" s="199" t="e">
        <f>B8/'Раздел 1.2'!C17:H17*100</f>
        <v>#DIV/0!</v>
      </c>
      <c r="D8" s="11"/>
    </row>
    <row r="9" spans="1:4" ht="18.75" customHeight="1" x14ac:dyDescent="0.25">
      <c r="A9" s="96" t="s">
        <v>265</v>
      </c>
      <c r="B9" s="198">
        <v>0</v>
      </c>
      <c r="C9" s="199" t="e">
        <f>B9/'Раздел 1.2'!C17:H17*100</f>
        <v>#DIV/0!</v>
      </c>
      <c r="D9" s="11"/>
    </row>
    <row r="10" spans="1:4" ht="18.75" x14ac:dyDescent="0.25">
      <c r="A10" s="107" t="s">
        <v>7</v>
      </c>
      <c r="B10" s="196">
        <f>SUM(B11:B16)</f>
        <v>925</v>
      </c>
      <c r="C10" s="197" t="s">
        <v>235</v>
      </c>
      <c r="D10" s="8"/>
    </row>
    <row r="11" spans="1:4" ht="18.75" customHeight="1" x14ac:dyDescent="0.25">
      <c r="A11" s="96" t="s">
        <v>8</v>
      </c>
      <c r="B11" s="198">
        <v>144</v>
      </c>
      <c r="C11" s="199" t="e">
        <f>B11/'Раздел 1.2'!C17:H17*100</f>
        <v>#DIV/0!</v>
      </c>
      <c r="D11" s="11"/>
    </row>
    <row r="12" spans="1:4" ht="18.75" customHeight="1" x14ac:dyDescent="0.25">
      <c r="A12" s="96" t="s">
        <v>9</v>
      </c>
      <c r="B12" s="198">
        <v>505</v>
      </c>
      <c r="C12" s="199" t="e">
        <f>B12/'Раздел 1.2'!C17:H17*100</f>
        <v>#DIV/0!</v>
      </c>
      <c r="D12" s="11"/>
    </row>
    <row r="13" spans="1:4" ht="18.75" customHeight="1" x14ac:dyDescent="0.25">
      <c r="A13" s="96" t="s">
        <v>267</v>
      </c>
      <c r="B13" s="198">
        <v>50</v>
      </c>
      <c r="C13" s="199" t="e">
        <f>B13/'Раздел 1.2'!C17:H17*100</f>
        <v>#DIV/0!</v>
      </c>
      <c r="D13" s="11"/>
    </row>
    <row r="14" spans="1:4" ht="18.75" customHeight="1" x14ac:dyDescent="0.25">
      <c r="A14" s="96" t="s">
        <v>268</v>
      </c>
      <c r="B14" s="198">
        <v>13</v>
      </c>
      <c r="C14" s="199" t="e">
        <f>B14/'Раздел 1.2'!C17:H17*100</f>
        <v>#DIV/0!</v>
      </c>
      <c r="D14" s="11"/>
    </row>
    <row r="15" spans="1:4" ht="18.75" customHeight="1" x14ac:dyDescent="0.25">
      <c r="A15" s="96" t="s">
        <v>10</v>
      </c>
      <c r="B15" s="198">
        <v>110</v>
      </c>
      <c r="C15" s="199" t="e">
        <f>B15/'Раздел 1.2'!C17:H17*100</f>
        <v>#DIV/0!</v>
      </c>
      <c r="D15" s="11"/>
    </row>
    <row r="16" spans="1:4" ht="18.75" x14ac:dyDescent="0.25">
      <c r="A16" s="96" t="s">
        <v>196</v>
      </c>
      <c r="B16" s="198">
        <v>103</v>
      </c>
      <c r="C16" s="199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view="pageBreakPreview" topLeftCell="A16" zoomScale="80" zoomScaleNormal="80" zoomScaleSheetLayoutView="80" workbookViewId="0">
      <selection activeCell="E38" sqref="E38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355" t="s">
        <v>92</v>
      </c>
      <c r="B1" s="355"/>
      <c r="C1" s="355"/>
      <c r="D1" s="355"/>
      <c r="E1" s="355"/>
      <c r="F1" s="355"/>
      <c r="G1" s="355"/>
      <c r="H1" s="355"/>
      <c r="I1" s="355"/>
      <c r="J1" s="355"/>
      <c r="K1" s="171"/>
      <c r="L1" s="171"/>
    </row>
    <row r="2" spans="1:12" s="5" customFormat="1" ht="37.5" customHeight="1" x14ac:dyDescent="0.25">
      <c r="A2" s="357" t="s">
        <v>56</v>
      </c>
      <c r="B2" s="337" t="s">
        <v>49</v>
      </c>
      <c r="C2" s="337" t="s">
        <v>50</v>
      </c>
      <c r="D2" s="337"/>
      <c r="E2" s="337" t="s">
        <v>51</v>
      </c>
      <c r="F2" s="337" t="s">
        <v>52</v>
      </c>
      <c r="G2" s="337" t="s">
        <v>57</v>
      </c>
      <c r="H2" s="337"/>
      <c r="I2" s="337"/>
      <c r="J2" s="337" t="s">
        <v>58</v>
      </c>
      <c r="K2" s="337" t="s">
        <v>210</v>
      </c>
      <c r="L2" s="337" t="s">
        <v>198</v>
      </c>
    </row>
    <row r="3" spans="1:12" s="5" customFormat="1" ht="57.75" customHeight="1" x14ac:dyDescent="0.25">
      <c r="A3" s="357"/>
      <c r="B3" s="337"/>
      <c r="C3" s="194" t="s">
        <v>53</v>
      </c>
      <c r="D3" s="194" t="s">
        <v>83</v>
      </c>
      <c r="E3" s="337"/>
      <c r="F3" s="337"/>
      <c r="G3" s="194" t="s">
        <v>59</v>
      </c>
      <c r="H3" s="194" t="s">
        <v>209</v>
      </c>
      <c r="I3" s="194" t="s">
        <v>60</v>
      </c>
      <c r="J3" s="337"/>
      <c r="K3" s="337"/>
      <c r="L3" s="337"/>
    </row>
    <row r="4" spans="1:12" s="5" customFormat="1" ht="75" customHeight="1" x14ac:dyDescent="0.25">
      <c r="A4" s="59" t="s">
        <v>61</v>
      </c>
      <c r="B4" s="99" t="s">
        <v>54</v>
      </c>
      <c r="C4" s="99">
        <f>SUM(C5,C12,C21)</f>
        <v>7</v>
      </c>
      <c r="D4" s="99">
        <f>SUM(D5,D12,D21)</f>
        <v>7</v>
      </c>
      <c r="E4" s="99"/>
      <c r="F4" s="99"/>
      <c r="G4" s="99">
        <f t="shared" ref="G4:L4" si="0">SUM(G5,G12,G21)</f>
        <v>226</v>
      </c>
      <c r="H4" s="99">
        <f t="shared" si="0"/>
        <v>22</v>
      </c>
      <c r="I4" s="99">
        <f t="shared" si="0"/>
        <v>3212</v>
      </c>
      <c r="J4" s="99">
        <f t="shared" si="0"/>
        <v>0</v>
      </c>
      <c r="K4" s="99">
        <f t="shared" si="0"/>
        <v>0</v>
      </c>
      <c r="L4" s="99">
        <f t="shared" si="0"/>
        <v>2054383</v>
      </c>
    </row>
    <row r="5" spans="1:12" s="5" customFormat="1" ht="21.6" customHeight="1" x14ac:dyDescent="0.25">
      <c r="A5" s="58"/>
      <c r="B5" s="125" t="s">
        <v>211</v>
      </c>
      <c r="C5" s="212">
        <f>SUM(C6:C11)</f>
        <v>1</v>
      </c>
      <c r="D5" s="212">
        <f>D6+D7+D8+D9+D10+D11</f>
        <v>1</v>
      </c>
      <c r="E5" s="200"/>
      <c r="F5" s="127"/>
      <c r="G5" s="212">
        <f t="shared" ref="G5:L5" si="1">SUM(G6:G11)</f>
        <v>14</v>
      </c>
      <c r="H5" s="212">
        <f t="shared" si="1"/>
        <v>0</v>
      </c>
      <c r="I5" s="126">
        <f t="shared" si="1"/>
        <v>411</v>
      </c>
      <c r="J5" s="127">
        <f t="shared" si="1"/>
        <v>0</v>
      </c>
      <c r="K5" s="127">
        <f t="shared" si="1"/>
        <v>0</v>
      </c>
      <c r="L5" s="128">
        <f t="shared" si="1"/>
        <v>730362</v>
      </c>
    </row>
    <row r="6" spans="1:12" s="5" customFormat="1" ht="24" customHeight="1" x14ac:dyDescent="0.25">
      <c r="A6" s="58" t="s">
        <v>658</v>
      </c>
      <c r="B6" s="67" t="s">
        <v>291</v>
      </c>
      <c r="C6" s="57">
        <v>1</v>
      </c>
      <c r="D6" s="57">
        <v>1</v>
      </c>
      <c r="E6" s="98" t="s">
        <v>292</v>
      </c>
      <c r="F6" s="98" t="s">
        <v>293</v>
      </c>
      <c r="G6" s="21">
        <v>14</v>
      </c>
      <c r="H6" s="21">
        <v>0</v>
      </c>
      <c r="I6" s="21">
        <v>411</v>
      </c>
      <c r="J6" s="108" t="s">
        <v>321</v>
      </c>
      <c r="K6" s="108" t="s">
        <v>320</v>
      </c>
      <c r="L6" s="108">
        <v>730362</v>
      </c>
    </row>
    <row r="7" spans="1:12" s="5" customFormat="1" x14ac:dyDescent="0.25">
      <c r="A7" s="58"/>
      <c r="B7" s="67"/>
      <c r="C7" s="57"/>
      <c r="D7" s="57"/>
      <c r="E7" s="98"/>
      <c r="F7" s="98"/>
      <c r="G7" s="21"/>
      <c r="H7" s="21"/>
      <c r="I7" s="21"/>
      <c r="J7" s="108"/>
      <c r="K7" s="108"/>
      <c r="L7" s="108"/>
    </row>
    <row r="8" spans="1:12" s="5" customFormat="1" x14ac:dyDescent="0.25">
      <c r="A8" s="58"/>
      <c r="B8" s="67"/>
      <c r="C8" s="57"/>
      <c r="D8" s="57"/>
      <c r="E8" s="98"/>
      <c r="F8" s="98"/>
      <c r="G8" s="21"/>
      <c r="H8" s="21"/>
      <c r="I8" s="21"/>
      <c r="J8" s="108"/>
      <c r="K8" s="108"/>
      <c r="L8" s="108"/>
    </row>
    <row r="9" spans="1:12" s="5" customFormat="1" x14ac:dyDescent="0.25">
      <c r="A9" s="58"/>
      <c r="B9" s="67"/>
      <c r="C9" s="57"/>
      <c r="D9" s="57"/>
      <c r="E9" s="98"/>
      <c r="F9" s="98"/>
      <c r="G9" s="21"/>
      <c r="H9" s="21"/>
      <c r="I9" s="21"/>
      <c r="J9" s="108"/>
      <c r="K9" s="108"/>
      <c r="L9" s="108"/>
    </row>
    <row r="10" spans="1:12" s="5" customFormat="1" x14ac:dyDescent="0.25">
      <c r="A10" s="58"/>
      <c r="B10" s="67"/>
      <c r="C10" s="57"/>
      <c r="D10" s="57"/>
      <c r="E10" s="98"/>
      <c r="F10" s="98"/>
      <c r="G10" s="21"/>
      <c r="H10" s="21"/>
      <c r="I10" s="21"/>
      <c r="J10" s="108"/>
      <c r="K10" s="108"/>
      <c r="L10" s="108"/>
    </row>
    <row r="11" spans="1:12" s="5" customFormat="1" x14ac:dyDescent="0.25">
      <c r="A11" s="58"/>
      <c r="B11" s="67"/>
      <c r="C11" s="57"/>
      <c r="D11" s="57"/>
      <c r="E11" s="98"/>
      <c r="F11" s="98"/>
      <c r="G11" s="21"/>
      <c r="H11" s="21"/>
      <c r="I11" s="21"/>
      <c r="J11" s="108"/>
      <c r="K11" s="108"/>
      <c r="L11" s="108"/>
    </row>
    <row r="12" spans="1:12" s="5" customFormat="1" x14ac:dyDescent="0.25">
      <c r="A12" s="58"/>
      <c r="B12" s="125" t="s">
        <v>212</v>
      </c>
      <c r="C12" s="212">
        <f>SUM(C13:C20)</f>
        <v>6</v>
      </c>
      <c r="D12" s="213">
        <f>SUM(D13:D20)</f>
        <v>6</v>
      </c>
      <c r="E12" s="200"/>
      <c r="F12" s="127"/>
      <c r="G12" s="212">
        <f t="shared" ref="G12:L12" si="2">SUM(G13:G20)</f>
        <v>212</v>
      </c>
      <c r="H12" s="212">
        <f t="shared" si="2"/>
        <v>22</v>
      </c>
      <c r="I12" s="212">
        <f t="shared" si="2"/>
        <v>2801</v>
      </c>
      <c r="J12" s="214">
        <f t="shared" si="2"/>
        <v>0</v>
      </c>
      <c r="K12" s="214">
        <f t="shared" si="2"/>
        <v>0</v>
      </c>
      <c r="L12" s="215">
        <f t="shared" si="2"/>
        <v>1324021</v>
      </c>
    </row>
    <row r="13" spans="1:12" s="5" customFormat="1" ht="33" customHeight="1" x14ac:dyDescent="0.25">
      <c r="A13" s="58" t="s">
        <v>659</v>
      </c>
      <c r="B13" s="67" t="s">
        <v>294</v>
      </c>
      <c r="C13" s="57">
        <v>1</v>
      </c>
      <c r="D13" s="57">
        <v>1</v>
      </c>
      <c r="E13" s="98" t="s">
        <v>295</v>
      </c>
      <c r="F13" s="98" t="s">
        <v>319</v>
      </c>
      <c r="G13" s="21">
        <v>80</v>
      </c>
      <c r="H13" s="21">
        <v>11</v>
      </c>
      <c r="I13" s="21">
        <v>170</v>
      </c>
      <c r="J13" s="108"/>
      <c r="K13" s="108"/>
      <c r="L13" s="108"/>
    </row>
    <row r="14" spans="1:12" s="5" customFormat="1" ht="27.75" customHeight="1" x14ac:dyDescent="0.25">
      <c r="A14" s="58" t="s">
        <v>660</v>
      </c>
      <c r="B14" s="67" t="s">
        <v>296</v>
      </c>
      <c r="C14" s="57">
        <v>1</v>
      </c>
      <c r="D14" s="57">
        <v>1</v>
      </c>
      <c r="E14" s="98" t="s">
        <v>295</v>
      </c>
      <c r="F14" s="58" t="s">
        <v>308</v>
      </c>
      <c r="G14" s="21">
        <v>44</v>
      </c>
      <c r="H14" s="21">
        <v>10</v>
      </c>
      <c r="I14" s="21">
        <v>2080</v>
      </c>
      <c r="J14" s="108" t="s">
        <v>330</v>
      </c>
      <c r="K14" s="108"/>
      <c r="L14" s="108">
        <v>0</v>
      </c>
    </row>
    <row r="15" spans="1:12" s="5" customFormat="1" ht="22.5" customHeight="1" x14ac:dyDescent="0.25">
      <c r="A15" s="58" t="s">
        <v>661</v>
      </c>
      <c r="B15" s="67" t="s">
        <v>297</v>
      </c>
      <c r="C15" s="57">
        <v>1</v>
      </c>
      <c r="D15" s="57">
        <v>1</v>
      </c>
      <c r="E15" s="98" t="s">
        <v>333</v>
      </c>
      <c r="F15" s="58" t="s">
        <v>317</v>
      </c>
      <c r="G15" s="21">
        <v>20</v>
      </c>
      <c r="H15" s="21">
        <v>0</v>
      </c>
      <c r="I15" s="21">
        <v>138</v>
      </c>
      <c r="J15" s="108"/>
      <c r="K15" s="108"/>
      <c r="L15" s="108"/>
    </row>
    <row r="16" spans="1:12" s="5" customFormat="1" ht="27.75" customHeight="1" x14ac:dyDescent="0.25">
      <c r="A16" s="58" t="s">
        <v>662</v>
      </c>
      <c r="B16" s="67" t="s">
        <v>305</v>
      </c>
      <c r="C16" s="57">
        <v>1</v>
      </c>
      <c r="D16" s="57">
        <v>1</v>
      </c>
      <c r="E16" s="98" t="s">
        <v>295</v>
      </c>
      <c r="F16" s="58" t="s">
        <v>329</v>
      </c>
      <c r="G16" s="21">
        <v>15</v>
      </c>
      <c r="H16" s="21">
        <v>1</v>
      </c>
      <c r="I16" s="21">
        <v>100</v>
      </c>
      <c r="J16" s="108" t="s">
        <v>307</v>
      </c>
      <c r="K16" s="108" t="s">
        <v>306</v>
      </c>
      <c r="L16" s="108">
        <v>0</v>
      </c>
    </row>
    <row r="17" spans="1:12" s="5" customFormat="1" ht="27" customHeight="1" x14ac:dyDescent="0.25">
      <c r="A17" s="58" t="s">
        <v>663</v>
      </c>
      <c r="B17" s="67" t="s">
        <v>313</v>
      </c>
      <c r="C17" s="57">
        <v>1</v>
      </c>
      <c r="D17" s="57">
        <v>1</v>
      </c>
      <c r="E17" s="98" t="s">
        <v>295</v>
      </c>
      <c r="F17" s="98" t="s">
        <v>318</v>
      </c>
      <c r="G17" s="21">
        <v>7</v>
      </c>
      <c r="H17" s="21">
        <v>0</v>
      </c>
      <c r="I17" s="21">
        <v>48</v>
      </c>
      <c r="J17" s="108"/>
      <c r="K17" s="108"/>
      <c r="L17" s="108"/>
    </row>
    <row r="18" spans="1:12" s="5" customFormat="1" ht="32.25" customHeight="1" x14ac:dyDescent="0.25">
      <c r="A18" s="58" t="s">
        <v>664</v>
      </c>
      <c r="B18" s="67" t="s">
        <v>314</v>
      </c>
      <c r="C18" s="57">
        <v>1</v>
      </c>
      <c r="D18" s="57">
        <v>1</v>
      </c>
      <c r="E18" s="98" t="s">
        <v>315</v>
      </c>
      <c r="F18" s="98" t="s">
        <v>298</v>
      </c>
      <c r="G18" s="21">
        <v>46</v>
      </c>
      <c r="H18" s="21">
        <v>0</v>
      </c>
      <c r="I18" s="21">
        <v>265</v>
      </c>
      <c r="J18" s="108" t="s">
        <v>316</v>
      </c>
      <c r="K18" s="108"/>
      <c r="L18" s="108">
        <v>1324021</v>
      </c>
    </row>
    <row r="19" spans="1:12" s="5" customFormat="1" x14ac:dyDescent="0.25">
      <c r="A19" s="58"/>
      <c r="B19" s="67"/>
      <c r="C19" s="57"/>
      <c r="D19" s="57"/>
      <c r="E19" s="98"/>
      <c r="F19" s="98"/>
      <c r="G19" s="21"/>
      <c r="H19" s="21"/>
      <c r="I19" s="21"/>
      <c r="J19" s="108"/>
      <c r="K19" s="108"/>
      <c r="L19" s="108"/>
    </row>
    <row r="20" spans="1:12" s="5" customFormat="1" x14ac:dyDescent="0.25">
      <c r="A20" s="58"/>
      <c r="B20" s="67"/>
      <c r="C20" s="57"/>
      <c r="D20" s="57"/>
      <c r="E20" s="98"/>
      <c r="F20" s="98"/>
      <c r="G20" s="21"/>
      <c r="H20" s="21"/>
      <c r="I20" s="21"/>
      <c r="J20" s="108"/>
      <c r="K20" s="108"/>
      <c r="L20" s="108"/>
    </row>
    <row r="21" spans="1:12" s="5" customFormat="1" x14ac:dyDescent="0.25">
      <c r="A21" s="58"/>
      <c r="B21" s="125" t="s">
        <v>213</v>
      </c>
      <c r="C21" s="212">
        <f>SUM(C22:C28)</f>
        <v>0</v>
      </c>
      <c r="D21" s="212">
        <f>SUM(D22:D28)</f>
        <v>0</v>
      </c>
      <c r="E21" s="200"/>
      <c r="F21" s="127"/>
      <c r="G21" s="212">
        <f t="shared" ref="G21:L21" si="3">SUM(G22:G28)</f>
        <v>0</v>
      </c>
      <c r="H21" s="212">
        <f t="shared" si="3"/>
        <v>0</v>
      </c>
      <c r="I21" s="212">
        <f t="shared" si="3"/>
        <v>0</v>
      </c>
      <c r="J21" s="214">
        <f t="shared" si="3"/>
        <v>0</v>
      </c>
      <c r="K21" s="214">
        <f t="shared" si="3"/>
        <v>0</v>
      </c>
      <c r="L21" s="215">
        <f t="shared" si="3"/>
        <v>0</v>
      </c>
    </row>
    <row r="22" spans="1:12" s="5" customFormat="1" x14ac:dyDescent="0.25">
      <c r="A22" s="58"/>
      <c r="B22" s="129"/>
      <c r="C22" s="130"/>
      <c r="D22" s="130"/>
      <c r="E22" s="201"/>
      <c r="F22" s="131"/>
      <c r="G22" s="130"/>
      <c r="H22" s="130"/>
      <c r="I22" s="130"/>
      <c r="J22" s="131"/>
      <c r="K22" s="131"/>
      <c r="L22" s="202"/>
    </row>
    <row r="23" spans="1:12" s="5" customFormat="1" x14ac:dyDescent="0.25">
      <c r="A23" s="58"/>
      <c r="B23" s="129"/>
      <c r="C23" s="130"/>
      <c r="D23" s="130"/>
      <c r="E23" s="201"/>
      <c r="F23" s="131"/>
      <c r="G23" s="130"/>
      <c r="H23" s="130"/>
      <c r="I23" s="130"/>
      <c r="J23" s="131"/>
      <c r="K23" s="131"/>
      <c r="L23" s="202"/>
    </row>
    <row r="24" spans="1:12" s="5" customFormat="1" x14ac:dyDescent="0.25">
      <c r="A24" s="58"/>
      <c r="B24" s="129"/>
      <c r="C24" s="130"/>
      <c r="D24" s="130"/>
      <c r="E24" s="201"/>
      <c r="F24" s="131"/>
      <c r="G24" s="130"/>
      <c r="H24" s="130"/>
      <c r="I24" s="130"/>
      <c r="J24" s="131"/>
      <c r="K24" s="131"/>
      <c r="L24" s="202"/>
    </row>
    <row r="25" spans="1:12" s="5" customFormat="1" x14ac:dyDescent="0.25">
      <c r="A25" s="58"/>
      <c r="B25" s="129"/>
      <c r="C25" s="130"/>
      <c r="D25" s="130"/>
      <c r="E25" s="201"/>
      <c r="F25" s="131"/>
      <c r="G25" s="130"/>
      <c r="H25" s="130"/>
      <c r="I25" s="130"/>
      <c r="J25" s="131"/>
      <c r="K25" s="131"/>
      <c r="L25" s="202"/>
    </row>
    <row r="26" spans="1:12" s="5" customFormat="1" x14ac:dyDescent="0.25">
      <c r="A26" s="58"/>
      <c r="B26" s="67"/>
      <c r="C26" s="57"/>
      <c r="D26" s="57"/>
      <c r="E26" s="98"/>
      <c r="F26" s="98"/>
      <c r="G26" s="21"/>
      <c r="H26" s="21"/>
      <c r="I26" s="21"/>
      <c r="J26" s="108"/>
      <c r="K26" s="108"/>
      <c r="L26" s="108"/>
    </row>
    <row r="27" spans="1:12" s="5" customFormat="1" x14ac:dyDescent="0.25">
      <c r="A27" s="58"/>
      <c r="B27" s="67"/>
      <c r="C27" s="57"/>
      <c r="D27" s="57"/>
      <c r="E27" s="98"/>
      <c r="F27" s="98"/>
      <c r="G27" s="21"/>
      <c r="H27" s="21"/>
      <c r="I27" s="21"/>
      <c r="J27" s="108"/>
      <c r="K27" s="108"/>
      <c r="L27" s="108"/>
    </row>
    <row r="28" spans="1:12" x14ac:dyDescent="0.25">
      <c r="A28" s="58"/>
      <c r="B28" s="67"/>
      <c r="C28" s="57"/>
      <c r="D28" s="57"/>
      <c r="E28" s="98"/>
      <c r="F28" s="98"/>
      <c r="G28" s="21"/>
      <c r="H28" s="21"/>
      <c r="I28" s="21"/>
      <c r="J28" s="108"/>
      <c r="K28" s="108"/>
      <c r="L28" s="108"/>
    </row>
    <row r="29" spans="1:12" s="5" customFormat="1" ht="75" customHeight="1" x14ac:dyDescent="0.25">
      <c r="A29" s="59" t="s">
        <v>62</v>
      </c>
      <c r="B29" s="99" t="s">
        <v>55</v>
      </c>
      <c r="C29" s="99">
        <f>SUM(C30,C35,C41)</f>
        <v>3</v>
      </c>
      <c r="D29" s="99">
        <f>SUM(D30,D35,D41)</f>
        <v>3</v>
      </c>
      <c r="E29" s="99"/>
      <c r="F29" s="99"/>
      <c r="G29" s="99">
        <f>SUM(G30,G35,G41)</f>
        <v>172</v>
      </c>
      <c r="H29" s="99">
        <f>SUM(H30,H35,H41)</f>
        <v>2</v>
      </c>
      <c r="I29" s="99">
        <f>SUM(I30,I35,I41)</f>
        <v>807</v>
      </c>
      <c r="J29" s="99">
        <f>SUM(J30,J35,J41)</f>
        <v>0</v>
      </c>
      <c r="K29" s="99">
        <f>SUM(K30,K35,K41)</f>
        <v>0</v>
      </c>
      <c r="L29" s="99">
        <f>SUM(K30,K35,K41)</f>
        <v>0</v>
      </c>
    </row>
    <row r="30" spans="1:12" s="5" customFormat="1" x14ac:dyDescent="0.25">
      <c r="A30" s="58"/>
      <c r="B30" s="125" t="s">
        <v>211</v>
      </c>
      <c r="C30" s="212">
        <f>SUM(C31:C34)</f>
        <v>0</v>
      </c>
      <c r="D30" s="212">
        <f>SUM(D31:D34)</f>
        <v>0</v>
      </c>
      <c r="E30" s="200"/>
      <c r="F30" s="127"/>
      <c r="G30" s="212">
        <f t="shared" ref="G30:L30" si="4">SUM(G31:G34)</f>
        <v>0</v>
      </c>
      <c r="H30" s="212">
        <f t="shared" si="4"/>
        <v>0</v>
      </c>
      <c r="I30" s="212">
        <f t="shared" si="4"/>
        <v>0</v>
      </c>
      <c r="J30" s="214">
        <f t="shared" si="4"/>
        <v>0</v>
      </c>
      <c r="K30" s="214">
        <f t="shared" si="4"/>
        <v>0</v>
      </c>
      <c r="L30" s="215">
        <f t="shared" si="4"/>
        <v>0</v>
      </c>
    </row>
    <row r="31" spans="1:12" s="5" customFormat="1" x14ac:dyDescent="0.25">
      <c r="A31" s="58"/>
      <c r="B31" s="67"/>
      <c r="C31" s="57"/>
      <c r="D31" s="57"/>
      <c r="E31" s="98"/>
      <c r="F31" s="98"/>
      <c r="G31" s="21"/>
      <c r="H31" s="21"/>
      <c r="I31" s="21"/>
      <c r="J31" s="98"/>
      <c r="K31" s="98"/>
      <c r="L31" s="98"/>
    </row>
    <row r="32" spans="1:12" s="5" customFormat="1" x14ac:dyDescent="0.25">
      <c r="A32" s="58"/>
      <c r="B32" s="67"/>
      <c r="C32" s="57"/>
      <c r="D32" s="57"/>
      <c r="E32" s="98"/>
      <c r="F32" s="98"/>
      <c r="G32" s="21"/>
      <c r="H32" s="21"/>
      <c r="I32" s="21"/>
      <c r="J32" s="98"/>
      <c r="K32" s="98"/>
      <c r="L32" s="98"/>
    </row>
    <row r="33" spans="1:12" s="5" customFormat="1" x14ac:dyDescent="0.25">
      <c r="A33" s="58"/>
      <c r="B33" s="67"/>
      <c r="C33" s="57"/>
      <c r="D33" s="57"/>
      <c r="E33" s="98"/>
      <c r="F33" s="98"/>
      <c r="G33" s="21"/>
      <c r="H33" s="21"/>
      <c r="I33" s="21"/>
      <c r="J33" s="98"/>
      <c r="K33" s="98"/>
      <c r="L33" s="98"/>
    </row>
    <row r="34" spans="1:12" s="5" customFormat="1" x14ac:dyDescent="0.25">
      <c r="A34" s="58"/>
      <c r="B34" s="67"/>
      <c r="C34" s="57"/>
      <c r="D34" s="57"/>
      <c r="E34" s="98"/>
      <c r="F34" s="98"/>
      <c r="G34" s="21"/>
      <c r="H34" s="21"/>
      <c r="I34" s="21"/>
      <c r="J34" s="98"/>
      <c r="K34" s="98"/>
      <c r="L34" s="98"/>
    </row>
    <row r="35" spans="1:12" s="5" customFormat="1" x14ac:dyDescent="0.25">
      <c r="A35" s="58"/>
      <c r="B35" s="125" t="s">
        <v>212</v>
      </c>
      <c r="C35" s="212">
        <f>SUM(C36:C40)</f>
        <v>3</v>
      </c>
      <c r="D35" s="212">
        <f>SUM(D36:D40)</f>
        <v>3</v>
      </c>
      <c r="E35" s="200"/>
      <c r="F35" s="127"/>
      <c r="G35" s="212">
        <f t="shared" ref="G35:L35" si="5">SUM(G36:G40)</f>
        <v>172</v>
      </c>
      <c r="H35" s="212">
        <f t="shared" si="5"/>
        <v>2</v>
      </c>
      <c r="I35" s="212">
        <f t="shared" si="5"/>
        <v>807</v>
      </c>
      <c r="J35" s="214">
        <f t="shared" si="5"/>
        <v>0</v>
      </c>
      <c r="K35" s="214">
        <f t="shared" si="5"/>
        <v>0</v>
      </c>
      <c r="L35" s="215">
        <f t="shared" si="5"/>
        <v>0</v>
      </c>
    </row>
    <row r="36" spans="1:12" s="5" customFormat="1" ht="24" customHeight="1" x14ac:dyDescent="0.25">
      <c r="A36" s="58" t="s">
        <v>665</v>
      </c>
      <c r="B36" s="67" t="s">
        <v>299</v>
      </c>
      <c r="C36" s="57">
        <v>1</v>
      </c>
      <c r="D36" s="57">
        <v>1</v>
      </c>
      <c r="E36" s="98" t="s">
        <v>295</v>
      </c>
      <c r="F36" s="98" t="s">
        <v>322</v>
      </c>
      <c r="G36" s="21">
        <v>148</v>
      </c>
      <c r="H36" s="21">
        <v>0</v>
      </c>
      <c r="I36" s="21">
        <v>336</v>
      </c>
      <c r="J36" s="98"/>
      <c r="K36" s="98"/>
      <c r="L36" s="98"/>
    </row>
    <row r="37" spans="1:12" s="5" customFormat="1" ht="18.75" customHeight="1" x14ac:dyDescent="0.25">
      <c r="A37" s="58" t="s">
        <v>666</v>
      </c>
      <c r="B37" s="67" t="s">
        <v>300</v>
      </c>
      <c r="C37" s="57">
        <v>1</v>
      </c>
      <c r="D37" s="57">
        <v>1</v>
      </c>
      <c r="E37" s="98" t="s">
        <v>295</v>
      </c>
      <c r="F37" s="58" t="s">
        <v>308</v>
      </c>
      <c r="G37" s="21">
        <v>14</v>
      </c>
      <c r="H37" s="21">
        <v>2</v>
      </c>
      <c r="I37" s="21">
        <v>451</v>
      </c>
      <c r="J37" s="98" t="s">
        <v>309</v>
      </c>
      <c r="K37" s="98"/>
      <c r="L37" s="98"/>
    </row>
    <row r="38" spans="1:12" s="5" customFormat="1" ht="15.75" customHeight="1" x14ac:dyDescent="0.25">
      <c r="A38" s="58" t="s">
        <v>667</v>
      </c>
      <c r="B38" s="67" t="s">
        <v>301</v>
      </c>
      <c r="C38" s="57">
        <v>1</v>
      </c>
      <c r="D38" s="57">
        <v>1</v>
      </c>
      <c r="E38" s="98" t="s">
        <v>331</v>
      </c>
      <c r="F38" s="98" t="s">
        <v>332</v>
      </c>
      <c r="G38" s="21">
        <v>10</v>
      </c>
      <c r="H38" s="21">
        <v>0</v>
      </c>
      <c r="I38" s="21">
        <v>20</v>
      </c>
      <c r="J38" s="98"/>
      <c r="K38" s="98"/>
      <c r="L38" s="98"/>
    </row>
    <row r="39" spans="1:12" s="5" customFormat="1" x14ac:dyDescent="0.25">
      <c r="A39" s="58"/>
      <c r="B39" s="67"/>
      <c r="C39" s="57"/>
      <c r="D39" s="57"/>
      <c r="E39" s="98"/>
      <c r="F39" s="98"/>
      <c r="G39" s="21"/>
      <c r="H39" s="21"/>
      <c r="I39" s="21"/>
      <c r="J39" s="98"/>
      <c r="K39" s="98"/>
      <c r="L39" s="98"/>
    </row>
    <row r="40" spans="1:12" s="5" customFormat="1" x14ac:dyDescent="0.25">
      <c r="A40" s="58"/>
      <c r="B40" s="67"/>
      <c r="C40" s="57"/>
      <c r="D40" s="57"/>
      <c r="E40" s="98"/>
      <c r="F40" s="98"/>
      <c r="G40" s="21"/>
      <c r="H40" s="21"/>
      <c r="I40" s="21"/>
      <c r="J40" s="98"/>
      <c r="K40" s="98"/>
      <c r="L40" s="98"/>
    </row>
    <row r="41" spans="1:12" s="5" customFormat="1" x14ac:dyDescent="0.25">
      <c r="A41" s="58"/>
      <c r="B41" s="125" t="s">
        <v>213</v>
      </c>
      <c r="C41" s="212">
        <f>SUM(C42:C46)</f>
        <v>0</v>
      </c>
      <c r="D41" s="212">
        <f>SUM(D42:D46)</f>
        <v>0</v>
      </c>
      <c r="E41" s="200"/>
      <c r="F41" s="127"/>
      <c r="G41" s="212">
        <f t="shared" ref="G41:L41" si="6">SUM(G42:G46)</f>
        <v>0</v>
      </c>
      <c r="H41" s="212">
        <f t="shared" si="6"/>
        <v>0</v>
      </c>
      <c r="I41" s="212">
        <f t="shared" si="6"/>
        <v>0</v>
      </c>
      <c r="J41" s="214">
        <f t="shared" si="6"/>
        <v>0</v>
      </c>
      <c r="K41" s="214">
        <f t="shared" si="6"/>
        <v>0</v>
      </c>
      <c r="L41" s="215">
        <f t="shared" si="6"/>
        <v>0</v>
      </c>
    </row>
    <row r="42" spans="1:12" s="5" customFormat="1" x14ac:dyDescent="0.25">
      <c r="A42" s="58"/>
      <c r="B42" s="67"/>
      <c r="C42" s="57"/>
      <c r="D42" s="57"/>
      <c r="E42" s="98"/>
      <c r="F42" s="98"/>
      <c r="G42" s="21"/>
      <c r="H42" s="21"/>
      <c r="I42" s="21"/>
      <c r="J42" s="98"/>
      <c r="K42" s="98"/>
      <c r="L42" s="98"/>
    </row>
    <row r="43" spans="1:12" s="5" customFormat="1" x14ac:dyDescent="0.25">
      <c r="A43" s="58"/>
      <c r="B43" s="67"/>
      <c r="C43" s="57"/>
      <c r="D43" s="57"/>
      <c r="E43" s="98"/>
      <c r="F43" s="98"/>
      <c r="G43" s="21"/>
      <c r="H43" s="21"/>
      <c r="I43" s="21"/>
      <c r="J43" s="98"/>
      <c r="K43" s="98"/>
      <c r="L43" s="98"/>
    </row>
    <row r="44" spans="1:12" s="5" customFormat="1" x14ac:dyDescent="0.25">
      <c r="A44" s="58"/>
      <c r="B44" s="67"/>
      <c r="C44" s="57"/>
      <c r="D44" s="57"/>
      <c r="E44" s="98"/>
      <c r="F44" s="98"/>
      <c r="G44" s="21"/>
      <c r="H44" s="21"/>
      <c r="I44" s="21"/>
      <c r="J44" s="98"/>
      <c r="K44" s="98"/>
      <c r="L44" s="98"/>
    </row>
    <row r="45" spans="1:12" s="5" customFormat="1" x14ac:dyDescent="0.25">
      <c r="A45" s="58"/>
      <c r="B45" s="67"/>
      <c r="C45" s="57"/>
      <c r="D45" s="57"/>
      <c r="E45" s="98"/>
      <c r="F45" s="98"/>
      <c r="G45" s="21"/>
      <c r="H45" s="21"/>
      <c r="I45" s="21"/>
      <c r="J45" s="98"/>
      <c r="K45" s="98"/>
      <c r="L45" s="98"/>
    </row>
    <row r="46" spans="1:12" x14ac:dyDescent="0.25">
      <c r="A46" s="58"/>
      <c r="B46" s="67"/>
      <c r="C46" s="57"/>
      <c r="D46" s="57"/>
      <c r="E46" s="98"/>
      <c r="F46" s="98"/>
      <c r="G46" s="21"/>
      <c r="H46" s="21"/>
      <c r="I46" s="21"/>
      <c r="J46" s="98"/>
      <c r="K46" s="98"/>
      <c r="L46" s="98"/>
    </row>
    <row r="47" spans="1:12" s="5" customFormat="1" ht="37.5" customHeight="1" x14ac:dyDescent="0.25">
      <c r="A47" s="59" t="s">
        <v>88</v>
      </c>
      <c r="B47" s="99" t="s">
        <v>63</v>
      </c>
      <c r="C47" s="99">
        <f>SUM(C48,C52,C57)</f>
        <v>0</v>
      </c>
      <c r="D47" s="99">
        <f>SUM(D48,D52,D57)</f>
        <v>0</v>
      </c>
      <c r="E47" s="99"/>
      <c r="F47" s="59"/>
      <c r="G47" s="99">
        <f t="shared" ref="G47:L47" si="7">SUM(G48,G52,G57)</f>
        <v>0</v>
      </c>
      <c r="H47" s="99">
        <f t="shared" si="7"/>
        <v>0</v>
      </c>
      <c r="I47" s="99">
        <f t="shared" si="7"/>
        <v>0</v>
      </c>
      <c r="J47" s="99">
        <f t="shared" si="7"/>
        <v>0</v>
      </c>
      <c r="K47" s="99">
        <f t="shared" si="7"/>
        <v>0</v>
      </c>
      <c r="L47" s="99">
        <f t="shared" si="7"/>
        <v>0</v>
      </c>
    </row>
    <row r="48" spans="1:12" s="5" customFormat="1" x14ac:dyDescent="0.25">
      <c r="A48" s="58"/>
      <c r="B48" s="125" t="s">
        <v>211</v>
      </c>
      <c r="C48" s="126">
        <f>SUM(C49:C51)</f>
        <v>0</v>
      </c>
      <c r="D48" s="126">
        <f>SUM(D49:D51)</f>
        <v>0</v>
      </c>
      <c r="E48" s="200"/>
      <c r="F48" s="127"/>
      <c r="G48" s="126">
        <f t="shared" ref="G48:L48" si="8">SUM(G49:G51)</f>
        <v>0</v>
      </c>
      <c r="H48" s="126">
        <f t="shared" si="8"/>
        <v>0</v>
      </c>
      <c r="I48" s="126">
        <f t="shared" si="8"/>
        <v>0</v>
      </c>
      <c r="J48" s="127">
        <f t="shared" si="8"/>
        <v>0</v>
      </c>
      <c r="K48" s="127">
        <f t="shared" si="8"/>
        <v>0</v>
      </c>
      <c r="L48" s="128">
        <f t="shared" si="8"/>
        <v>0</v>
      </c>
    </row>
    <row r="49" spans="1:12" s="5" customFormat="1" x14ac:dyDescent="0.25">
      <c r="A49" s="58"/>
      <c r="B49" s="67"/>
      <c r="C49" s="57"/>
      <c r="D49" s="57"/>
      <c r="E49" s="98"/>
      <c r="F49" s="98"/>
      <c r="G49" s="21"/>
      <c r="H49" s="21"/>
      <c r="I49" s="21"/>
      <c r="J49" s="98"/>
      <c r="K49" s="98"/>
      <c r="L49" s="98"/>
    </row>
    <row r="50" spans="1:12" s="5" customFormat="1" x14ac:dyDescent="0.25">
      <c r="A50" s="58"/>
      <c r="B50" s="67"/>
      <c r="C50" s="57"/>
      <c r="D50" s="57"/>
      <c r="E50" s="98"/>
      <c r="F50" s="98"/>
      <c r="G50" s="21"/>
      <c r="H50" s="21"/>
      <c r="I50" s="21"/>
      <c r="J50" s="98"/>
      <c r="K50" s="98"/>
      <c r="L50" s="98"/>
    </row>
    <row r="51" spans="1:12" s="5" customFormat="1" x14ac:dyDescent="0.25">
      <c r="A51" s="58"/>
      <c r="B51" s="67"/>
      <c r="C51" s="57"/>
      <c r="D51" s="57"/>
      <c r="E51" s="98"/>
      <c r="F51" s="98"/>
      <c r="G51" s="21"/>
      <c r="H51" s="21"/>
      <c r="I51" s="21"/>
      <c r="J51" s="98"/>
      <c r="K51" s="98"/>
      <c r="L51" s="98"/>
    </row>
    <row r="52" spans="1:12" s="5" customFormat="1" x14ac:dyDescent="0.25">
      <c r="A52" s="58"/>
      <c r="B52" s="125" t="s">
        <v>212</v>
      </c>
      <c r="C52" s="126">
        <f>SUM(C53:C56)</f>
        <v>0</v>
      </c>
      <c r="D52" s="126">
        <f>SUM(D53:D56)</f>
        <v>0</v>
      </c>
      <c r="E52" s="200"/>
      <c r="F52" s="127"/>
      <c r="G52" s="126">
        <f t="shared" ref="G52:L52" si="9">SUM(G53:G56)</f>
        <v>0</v>
      </c>
      <c r="H52" s="126">
        <f t="shared" si="9"/>
        <v>0</v>
      </c>
      <c r="I52" s="126">
        <f t="shared" si="9"/>
        <v>0</v>
      </c>
      <c r="J52" s="127">
        <f t="shared" si="9"/>
        <v>0</v>
      </c>
      <c r="K52" s="127">
        <f t="shared" si="9"/>
        <v>0</v>
      </c>
      <c r="L52" s="128">
        <f t="shared" si="9"/>
        <v>0</v>
      </c>
    </row>
    <row r="53" spans="1:12" s="5" customFormat="1" x14ac:dyDescent="0.25">
      <c r="A53" s="58"/>
      <c r="B53" s="67"/>
      <c r="C53" s="57"/>
      <c r="D53" s="57"/>
      <c r="E53" s="98"/>
      <c r="F53" s="98"/>
      <c r="G53" s="21"/>
      <c r="H53" s="21"/>
      <c r="I53" s="21"/>
      <c r="J53" s="98"/>
      <c r="K53" s="98"/>
      <c r="L53" s="98"/>
    </row>
    <row r="54" spans="1:12" s="5" customFormat="1" x14ac:dyDescent="0.25">
      <c r="A54" s="58"/>
      <c r="B54" s="67"/>
      <c r="C54" s="57"/>
      <c r="D54" s="57"/>
      <c r="E54" s="98"/>
      <c r="F54" s="98"/>
      <c r="G54" s="21"/>
      <c r="H54" s="21"/>
      <c r="I54" s="21"/>
      <c r="J54" s="98"/>
      <c r="K54" s="98"/>
      <c r="L54" s="98"/>
    </row>
    <row r="55" spans="1:12" s="5" customFormat="1" x14ac:dyDescent="0.25">
      <c r="A55" s="58"/>
      <c r="B55" s="67"/>
      <c r="C55" s="57"/>
      <c r="D55" s="57"/>
      <c r="E55" s="98"/>
      <c r="F55" s="98"/>
      <c r="G55" s="21"/>
      <c r="H55" s="21"/>
      <c r="I55" s="21"/>
      <c r="J55" s="98"/>
      <c r="K55" s="98"/>
      <c r="L55" s="98"/>
    </row>
    <row r="56" spans="1:12" s="5" customFormat="1" x14ac:dyDescent="0.25">
      <c r="A56" s="58"/>
      <c r="B56" s="67"/>
      <c r="C56" s="57"/>
      <c r="D56" s="57"/>
      <c r="E56" s="98"/>
      <c r="F56" s="98"/>
      <c r="G56" s="21"/>
      <c r="H56" s="21"/>
      <c r="I56" s="21"/>
      <c r="J56" s="98"/>
      <c r="K56" s="98"/>
      <c r="L56" s="98"/>
    </row>
    <row r="57" spans="1:12" s="5" customFormat="1" x14ac:dyDescent="0.25">
      <c r="A57" s="58"/>
      <c r="B57" s="125" t="s">
        <v>213</v>
      </c>
      <c r="C57" s="126">
        <f>SUM(C58:C60)</f>
        <v>0</v>
      </c>
      <c r="D57" s="126">
        <f>SUM(D58:D60)</f>
        <v>0</v>
      </c>
      <c r="E57" s="200"/>
      <c r="F57" s="127"/>
      <c r="G57" s="126">
        <f t="shared" ref="G57:L57" si="10">SUM(G58:G60)</f>
        <v>0</v>
      </c>
      <c r="H57" s="126">
        <f t="shared" si="10"/>
        <v>0</v>
      </c>
      <c r="I57" s="126">
        <f t="shared" si="10"/>
        <v>0</v>
      </c>
      <c r="J57" s="127">
        <f t="shared" si="10"/>
        <v>0</v>
      </c>
      <c r="K57" s="127">
        <f t="shared" si="10"/>
        <v>0</v>
      </c>
      <c r="L57" s="128">
        <f t="shared" si="10"/>
        <v>0</v>
      </c>
    </row>
    <row r="58" spans="1:12" s="5" customFormat="1" x14ac:dyDescent="0.25">
      <c r="A58" s="58"/>
      <c r="B58" s="67"/>
      <c r="C58" s="57"/>
      <c r="D58" s="57"/>
      <c r="E58" s="98"/>
      <c r="F58" s="98"/>
      <c r="G58" s="21"/>
      <c r="H58" s="21"/>
      <c r="I58" s="21"/>
      <c r="J58" s="98"/>
      <c r="K58" s="98"/>
      <c r="L58" s="98"/>
    </row>
    <row r="59" spans="1:12" s="5" customFormat="1" x14ac:dyDescent="0.25">
      <c r="A59" s="58"/>
      <c r="B59" s="67"/>
      <c r="C59" s="57"/>
      <c r="D59" s="57"/>
      <c r="E59" s="98"/>
      <c r="F59" s="98"/>
      <c r="G59" s="21"/>
      <c r="H59" s="21"/>
      <c r="I59" s="21"/>
      <c r="J59" s="98"/>
      <c r="K59" s="98"/>
      <c r="L59" s="98"/>
    </row>
    <row r="60" spans="1:12" x14ac:dyDescent="0.25">
      <c r="A60" s="58"/>
      <c r="B60" s="67"/>
      <c r="C60" s="57"/>
      <c r="D60" s="57"/>
      <c r="E60" s="98"/>
      <c r="F60" s="98"/>
      <c r="G60" s="21"/>
      <c r="H60" s="21"/>
      <c r="I60" s="21"/>
      <c r="J60" s="98"/>
      <c r="K60" s="98"/>
      <c r="L60" s="98"/>
    </row>
    <row r="61" spans="1:12" s="5" customFormat="1" ht="75" customHeight="1" x14ac:dyDescent="0.25">
      <c r="A61" s="99" t="s">
        <v>89</v>
      </c>
      <c r="B61" s="99" t="s">
        <v>64</v>
      </c>
      <c r="C61" s="99">
        <f>SUM(C62,C66,C70)</f>
        <v>1</v>
      </c>
      <c r="D61" s="99">
        <f>SUM(D62,D66,D70)</f>
        <v>1</v>
      </c>
      <c r="E61" s="99"/>
      <c r="F61" s="99"/>
      <c r="G61" s="99">
        <f t="shared" ref="G61:L61" si="11">SUM(G62,G66,G70)</f>
        <v>507</v>
      </c>
      <c r="H61" s="99">
        <f t="shared" si="11"/>
        <v>0</v>
      </c>
      <c r="I61" s="99">
        <f t="shared" si="11"/>
        <v>22</v>
      </c>
      <c r="J61" s="99">
        <f t="shared" si="11"/>
        <v>0</v>
      </c>
      <c r="K61" s="99">
        <f t="shared" si="11"/>
        <v>0</v>
      </c>
      <c r="L61" s="99">
        <f t="shared" si="11"/>
        <v>0</v>
      </c>
    </row>
    <row r="62" spans="1:12" s="5" customFormat="1" x14ac:dyDescent="0.25">
      <c r="A62" s="58"/>
      <c r="B62" s="125" t="s">
        <v>211</v>
      </c>
      <c r="C62" s="126">
        <f>SUM(C63:C65)</f>
        <v>1</v>
      </c>
      <c r="D62" s="126">
        <f>SUM(D63:D65)</f>
        <v>1</v>
      </c>
      <c r="E62" s="200"/>
      <c r="F62" s="127"/>
      <c r="G62" s="126">
        <f t="shared" ref="G62:L62" si="12">SUM(G63:G65)</f>
        <v>507</v>
      </c>
      <c r="H62" s="126">
        <f t="shared" si="12"/>
        <v>0</v>
      </c>
      <c r="I62" s="126">
        <f t="shared" si="12"/>
        <v>22</v>
      </c>
      <c r="J62" s="127">
        <f t="shared" si="12"/>
        <v>0</v>
      </c>
      <c r="K62" s="127">
        <f t="shared" si="12"/>
        <v>0</v>
      </c>
      <c r="L62" s="128">
        <f t="shared" si="12"/>
        <v>0</v>
      </c>
    </row>
    <row r="63" spans="1:12" s="5" customFormat="1" ht="23.25" customHeight="1" x14ac:dyDescent="0.25">
      <c r="A63" s="58" t="s">
        <v>670</v>
      </c>
      <c r="B63" s="67" t="s">
        <v>302</v>
      </c>
      <c r="C63" s="57">
        <v>1</v>
      </c>
      <c r="D63" s="57">
        <v>1</v>
      </c>
      <c r="E63" s="98" t="s">
        <v>303</v>
      </c>
      <c r="F63" s="98" t="s">
        <v>304</v>
      </c>
      <c r="G63" s="21">
        <v>507</v>
      </c>
      <c r="H63" s="21"/>
      <c r="I63" s="21">
        <v>22</v>
      </c>
      <c r="J63" s="98"/>
      <c r="K63" s="98"/>
      <c r="L63" s="98"/>
    </row>
    <row r="64" spans="1:12" s="5" customFormat="1" x14ac:dyDescent="0.25">
      <c r="A64" s="58"/>
      <c r="B64" s="67"/>
      <c r="C64" s="57"/>
      <c r="D64" s="57"/>
      <c r="E64" s="98"/>
      <c r="F64" s="98"/>
      <c r="G64" s="21"/>
      <c r="H64" s="21"/>
      <c r="I64" s="21"/>
      <c r="J64" s="98"/>
      <c r="K64" s="98"/>
      <c r="L64" s="98"/>
    </row>
    <row r="65" spans="1:12" s="5" customFormat="1" x14ac:dyDescent="0.25">
      <c r="A65" s="58"/>
      <c r="B65" s="67"/>
      <c r="C65" s="57"/>
      <c r="D65" s="57"/>
      <c r="E65" s="98"/>
      <c r="F65" s="98"/>
      <c r="G65" s="21"/>
      <c r="H65" s="21"/>
      <c r="I65" s="21"/>
      <c r="J65" s="98"/>
      <c r="K65" s="98"/>
      <c r="L65" s="98"/>
    </row>
    <row r="66" spans="1:12" s="5" customFormat="1" x14ac:dyDescent="0.25">
      <c r="A66" s="58"/>
      <c r="B66" s="125" t="s">
        <v>212</v>
      </c>
      <c r="C66" s="126">
        <f>SUM(C67:C69)</f>
        <v>0</v>
      </c>
      <c r="D66" s="126">
        <f>SUM(D67:D69)</f>
        <v>0</v>
      </c>
      <c r="E66" s="200"/>
      <c r="F66" s="127"/>
      <c r="G66" s="126">
        <f t="shared" ref="G66:L66" si="13">SUM(G67:G69)</f>
        <v>0</v>
      </c>
      <c r="H66" s="126">
        <f t="shared" si="13"/>
        <v>0</v>
      </c>
      <c r="I66" s="126">
        <f t="shared" si="13"/>
        <v>0</v>
      </c>
      <c r="J66" s="127">
        <f t="shared" si="13"/>
        <v>0</v>
      </c>
      <c r="K66" s="127">
        <f t="shared" si="13"/>
        <v>0</v>
      </c>
      <c r="L66" s="128">
        <f t="shared" si="13"/>
        <v>0</v>
      </c>
    </row>
    <row r="67" spans="1:12" s="5" customFormat="1" x14ac:dyDescent="0.25">
      <c r="A67" s="58"/>
      <c r="B67" s="67"/>
      <c r="C67" s="57"/>
      <c r="D67" s="57"/>
      <c r="E67" s="98"/>
      <c r="F67" s="98"/>
      <c r="G67" s="21"/>
      <c r="H67" s="21"/>
      <c r="I67" s="21"/>
      <c r="J67" s="98"/>
      <c r="K67" s="98"/>
      <c r="L67" s="98"/>
    </row>
    <row r="68" spans="1:12" s="5" customFormat="1" x14ac:dyDescent="0.25">
      <c r="A68" s="58"/>
      <c r="B68" s="67"/>
      <c r="C68" s="57"/>
      <c r="D68" s="57"/>
      <c r="E68" s="98"/>
      <c r="F68" s="98"/>
      <c r="G68" s="21"/>
      <c r="H68" s="21"/>
      <c r="I68" s="21"/>
      <c r="J68" s="98"/>
      <c r="K68" s="98"/>
      <c r="L68" s="98"/>
    </row>
    <row r="69" spans="1:12" s="5" customFormat="1" x14ac:dyDescent="0.25">
      <c r="A69" s="58"/>
      <c r="B69" s="67"/>
      <c r="C69" s="57"/>
      <c r="D69" s="57"/>
      <c r="E69" s="98"/>
      <c r="F69" s="98"/>
      <c r="G69" s="21"/>
      <c r="H69" s="21"/>
      <c r="I69" s="21"/>
      <c r="J69" s="98"/>
      <c r="K69" s="98"/>
      <c r="L69" s="98"/>
    </row>
    <row r="70" spans="1:12" s="5" customFormat="1" x14ac:dyDescent="0.25">
      <c r="A70" s="58"/>
      <c r="B70" s="125" t="s">
        <v>213</v>
      </c>
      <c r="C70" s="126">
        <f>SUM(C71:C74)</f>
        <v>0</v>
      </c>
      <c r="D70" s="126">
        <f>SUM(D71:D74)</f>
        <v>0</v>
      </c>
      <c r="E70" s="200"/>
      <c r="F70" s="127"/>
      <c r="G70" s="126">
        <f t="shared" ref="G70:L70" si="14">SUM(G71:G74)</f>
        <v>0</v>
      </c>
      <c r="H70" s="126">
        <f t="shared" si="14"/>
        <v>0</v>
      </c>
      <c r="I70" s="126">
        <f t="shared" si="14"/>
        <v>0</v>
      </c>
      <c r="J70" s="127">
        <f t="shared" si="14"/>
        <v>0</v>
      </c>
      <c r="K70" s="127">
        <f t="shared" si="14"/>
        <v>0</v>
      </c>
      <c r="L70" s="128">
        <f t="shared" si="14"/>
        <v>0</v>
      </c>
    </row>
    <row r="71" spans="1:12" s="5" customFormat="1" x14ac:dyDescent="0.25">
      <c r="A71" s="58"/>
      <c r="B71" s="67"/>
      <c r="C71" s="57"/>
      <c r="D71" s="57"/>
      <c r="E71" s="98"/>
      <c r="F71" s="98"/>
      <c r="G71" s="21"/>
      <c r="H71" s="21"/>
      <c r="I71" s="21"/>
      <c r="J71" s="98"/>
      <c r="K71" s="98"/>
      <c r="L71" s="98"/>
    </row>
    <row r="72" spans="1:12" s="5" customFormat="1" x14ac:dyDescent="0.25">
      <c r="A72" s="58"/>
      <c r="B72" s="67"/>
      <c r="C72" s="57"/>
      <c r="D72" s="57"/>
      <c r="E72" s="98"/>
      <c r="F72" s="98"/>
      <c r="G72" s="21"/>
      <c r="H72" s="21"/>
      <c r="I72" s="21"/>
      <c r="J72" s="98"/>
      <c r="K72" s="98"/>
      <c r="L72" s="98"/>
    </row>
    <row r="73" spans="1:12" s="5" customFormat="1" x14ac:dyDescent="0.25">
      <c r="A73" s="58"/>
      <c r="B73" s="67"/>
      <c r="C73" s="57"/>
      <c r="D73" s="57"/>
      <c r="E73" s="98"/>
      <c r="F73" s="98"/>
      <c r="G73" s="21"/>
      <c r="H73" s="21"/>
      <c r="I73" s="21"/>
      <c r="J73" s="98"/>
      <c r="K73" s="98"/>
      <c r="L73" s="98"/>
    </row>
    <row r="74" spans="1:12" x14ac:dyDescent="0.25">
      <c r="A74" s="58"/>
      <c r="B74" s="67"/>
      <c r="C74" s="57"/>
      <c r="D74" s="57"/>
      <c r="E74" s="98"/>
      <c r="F74" s="98"/>
      <c r="G74" s="21"/>
      <c r="H74" s="21"/>
      <c r="I74" s="21"/>
      <c r="J74" s="98"/>
      <c r="K74" s="98"/>
      <c r="L74" s="98"/>
    </row>
    <row r="75" spans="1:12" s="5" customFormat="1" ht="93.75" customHeight="1" x14ac:dyDescent="0.25">
      <c r="A75" s="99" t="s">
        <v>90</v>
      </c>
      <c r="B75" s="99" t="s">
        <v>65</v>
      </c>
      <c r="C75" s="99">
        <f>SUM(C76,C80,C86)</f>
        <v>1</v>
      </c>
      <c r="D75" s="99">
        <f>SUM(D76,D80,D86)</f>
        <v>1</v>
      </c>
      <c r="E75" s="99"/>
      <c r="F75" s="99"/>
      <c r="G75" s="99">
        <f t="shared" ref="G75:L75" si="15">SUM(G76,G80,G86)</f>
        <v>12</v>
      </c>
      <c r="H75" s="99">
        <f t="shared" si="15"/>
        <v>0</v>
      </c>
      <c r="I75" s="99">
        <f t="shared" si="15"/>
        <v>28</v>
      </c>
      <c r="J75" s="99">
        <f t="shared" si="15"/>
        <v>0</v>
      </c>
      <c r="K75" s="99">
        <f t="shared" si="15"/>
        <v>0</v>
      </c>
      <c r="L75" s="99">
        <f t="shared" si="15"/>
        <v>0</v>
      </c>
    </row>
    <row r="76" spans="1:12" s="5" customFormat="1" x14ac:dyDescent="0.25">
      <c r="A76" s="58"/>
      <c r="B76" s="125" t="s">
        <v>211</v>
      </c>
      <c r="C76" s="126">
        <f>SUM(C77:C79)</f>
        <v>0</v>
      </c>
      <c r="D76" s="126">
        <f>SUM(D77:D79)</f>
        <v>0</v>
      </c>
      <c r="E76" s="200"/>
      <c r="F76" s="127"/>
      <c r="G76" s="126">
        <f t="shared" ref="G76:L76" si="16">SUM(G77:G79)</f>
        <v>0</v>
      </c>
      <c r="H76" s="126">
        <f t="shared" si="16"/>
        <v>0</v>
      </c>
      <c r="I76" s="126">
        <f t="shared" si="16"/>
        <v>0</v>
      </c>
      <c r="J76" s="127">
        <f t="shared" si="16"/>
        <v>0</v>
      </c>
      <c r="K76" s="127">
        <f t="shared" si="16"/>
        <v>0</v>
      </c>
      <c r="L76" s="128">
        <f t="shared" si="16"/>
        <v>0</v>
      </c>
    </row>
    <row r="77" spans="1:12" s="5" customFormat="1" x14ac:dyDescent="0.25">
      <c r="A77" s="58"/>
      <c r="B77" s="67"/>
      <c r="C77" s="57"/>
      <c r="D77" s="57"/>
      <c r="E77" s="98"/>
      <c r="F77" s="98"/>
      <c r="G77" s="21"/>
      <c r="H77" s="21"/>
      <c r="I77" s="21"/>
      <c r="J77" s="98"/>
      <c r="K77" s="98"/>
      <c r="L77" s="98"/>
    </row>
    <row r="78" spans="1:12" s="5" customFormat="1" x14ac:dyDescent="0.25">
      <c r="A78" s="58"/>
      <c r="B78" s="67"/>
      <c r="C78" s="57"/>
      <c r="D78" s="57"/>
      <c r="E78" s="98"/>
      <c r="F78" s="98"/>
      <c r="G78" s="21"/>
      <c r="H78" s="21"/>
      <c r="I78" s="21"/>
      <c r="J78" s="98"/>
      <c r="K78" s="98"/>
      <c r="L78" s="98"/>
    </row>
    <row r="79" spans="1:12" s="5" customFormat="1" x14ac:dyDescent="0.25">
      <c r="A79" s="58"/>
      <c r="B79" s="67"/>
      <c r="C79" s="57"/>
      <c r="D79" s="57"/>
      <c r="E79" s="98"/>
      <c r="F79" s="98"/>
      <c r="G79" s="21"/>
      <c r="H79" s="21"/>
      <c r="I79" s="21"/>
      <c r="J79" s="98"/>
      <c r="K79" s="98"/>
      <c r="L79" s="98"/>
    </row>
    <row r="80" spans="1:12" s="5" customFormat="1" x14ac:dyDescent="0.25">
      <c r="A80" s="58"/>
      <c r="B80" s="125" t="s">
        <v>212</v>
      </c>
      <c r="C80" s="126">
        <f>SUM(C81:C85)</f>
        <v>1</v>
      </c>
      <c r="D80" s="126">
        <f>SUM(D81:D85)</f>
        <v>1</v>
      </c>
      <c r="E80" s="200"/>
      <c r="F80" s="127"/>
      <c r="G80" s="126">
        <f t="shared" ref="G80:L80" si="17">SUM(G81:G85)</f>
        <v>12</v>
      </c>
      <c r="H80" s="126">
        <f t="shared" si="17"/>
        <v>0</v>
      </c>
      <c r="I80" s="126">
        <f t="shared" si="17"/>
        <v>28</v>
      </c>
      <c r="J80" s="127">
        <f t="shared" si="17"/>
        <v>0</v>
      </c>
      <c r="K80" s="127">
        <f t="shared" si="17"/>
        <v>0</v>
      </c>
      <c r="L80" s="128">
        <f t="shared" si="17"/>
        <v>0</v>
      </c>
    </row>
    <row r="81" spans="1:12" s="5" customFormat="1" ht="18.75" customHeight="1" x14ac:dyDescent="0.25">
      <c r="A81" s="58" t="s">
        <v>668</v>
      </c>
      <c r="B81" s="67" t="s">
        <v>310</v>
      </c>
      <c r="C81" s="57">
        <v>1</v>
      </c>
      <c r="D81" s="57">
        <v>1</v>
      </c>
      <c r="E81" s="98" t="s">
        <v>312</v>
      </c>
      <c r="F81" s="98" t="s">
        <v>311</v>
      </c>
      <c r="G81" s="21">
        <v>12</v>
      </c>
      <c r="H81" s="21">
        <v>0</v>
      </c>
      <c r="I81" s="21">
        <v>28</v>
      </c>
      <c r="J81" s="98"/>
      <c r="K81" s="98"/>
      <c r="L81" s="98"/>
    </row>
    <row r="82" spans="1:12" s="5" customFormat="1" x14ac:dyDescent="0.25">
      <c r="A82" s="58"/>
      <c r="B82" s="67"/>
      <c r="C82" s="57"/>
      <c r="D82" s="57"/>
      <c r="E82" s="98"/>
      <c r="F82" s="98"/>
      <c r="G82" s="21"/>
      <c r="H82" s="21"/>
      <c r="I82" s="21"/>
      <c r="J82" s="98"/>
      <c r="K82" s="98"/>
      <c r="L82" s="98"/>
    </row>
    <row r="83" spans="1:12" s="5" customFormat="1" x14ac:dyDescent="0.25">
      <c r="A83" s="58"/>
      <c r="B83" s="67"/>
      <c r="C83" s="57"/>
      <c r="D83" s="57"/>
      <c r="E83" s="98"/>
      <c r="F83" s="98"/>
      <c r="G83" s="21"/>
      <c r="H83" s="21"/>
      <c r="I83" s="21"/>
      <c r="J83" s="98"/>
      <c r="K83" s="98"/>
      <c r="L83" s="98"/>
    </row>
    <row r="84" spans="1:12" s="5" customFormat="1" x14ac:dyDescent="0.25">
      <c r="A84" s="58"/>
      <c r="B84" s="67"/>
      <c r="C84" s="57"/>
      <c r="D84" s="57"/>
      <c r="E84" s="98"/>
      <c r="F84" s="98"/>
      <c r="G84" s="21"/>
      <c r="H84" s="21"/>
      <c r="I84" s="21"/>
      <c r="J84" s="98"/>
      <c r="K84" s="98"/>
      <c r="L84" s="98"/>
    </row>
    <row r="85" spans="1:12" s="5" customFormat="1" x14ac:dyDescent="0.25">
      <c r="A85" s="58"/>
      <c r="B85" s="67"/>
      <c r="C85" s="57"/>
      <c r="D85" s="57"/>
      <c r="E85" s="98"/>
      <c r="F85" s="98"/>
      <c r="G85" s="21"/>
      <c r="H85" s="21"/>
      <c r="I85" s="21"/>
      <c r="J85" s="98"/>
      <c r="K85" s="98"/>
      <c r="L85" s="98"/>
    </row>
    <row r="86" spans="1:12" s="5" customFormat="1" x14ac:dyDescent="0.25">
      <c r="A86" s="58"/>
      <c r="B86" s="125" t="s">
        <v>213</v>
      </c>
      <c r="C86" s="126">
        <f>SUM(C87:C90)</f>
        <v>0</v>
      </c>
      <c r="D86" s="126">
        <f>SUM(D87:D90)</f>
        <v>0</v>
      </c>
      <c r="E86" s="200"/>
      <c r="F86" s="127"/>
      <c r="G86" s="126">
        <f t="shared" ref="G86:L86" si="18">SUM(G87:G90)</f>
        <v>0</v>
      </c>
      <c r="H86" s="126">
        <f t="shared" si="18"/>
        <v>0</v>
      </c>
      <c r="I86" s="126">
        <f t="shared" si="18"/>
        <v>0</v>
      </c>
      <c r="J86" s="127">
        <f t="shared" si="18"/>
        <v>0</v>
      </c>
      <c r="K86" s="127">
        <f t="shared" si="18"/>
        <v>0</v>
      </c>
      <c r="L86" s="128">
        <f t="shared" si="18"/>
        <v>0</v>
      </c>
    </row>
    <row r="87" spans="1:12" s="5" customFormat="1" x14ac:dyDescent="0.25">
      <c r="A87" s="58"/>
      <c r="B87" s="67"/>
      <c r="C87" s="57"/>
      <c r="D87" s="57"/>
      <c r="E87" s="98"/>
      <c r="F87" s="98"/>
      <c r="G87" s="21"/>
      <c r="H87" s="21"/>
      <c r="I87" s="21"/>
      <c r="J87" s="98"/>
      <c r="K87" s="98"/>
      <c r="L87" s="98"/>
    </row>
    <row r="88" spans="1:12" s="5" customFormat="1" x14ac:dyDescent="0.25">
      <c r="A88" s="58"/>
      <c r="B88" s="67"/>
      <c r="C88" s="57"/>
      <c r="D88" s="57"/>
      <c r="E88" s="98"/>
      <c r="F88" s="98"/>
      <c r="G88" s="21"/>
      <c r="H88" s="21"/>
      <c r="I88" s="21"/>
      <c r="J88" s="98"/>
      <c r="K88" s="98"/>
      <c r="L88" s="98"/>
    </row>
    <row r="89" spans="1:12" s="5" customFormat="1" x14ac:dyDescent="0.25">
      <c r="A89" s="58"/>
      <c r="B89" s="67"/>
      <c r="C89" s="57"/>
      <c r="D89" s="57"/>
      <c r="E89" s="98"/>
      <c r="F89" s="98"/>
      <c r="G89" s="21"/>
      <c r="H89" s="21"/>
      <c r="I89" s="21"/>
      <c r="J89" s="98"/>
      <c r="K89" s="98"/>
      <c r="L89" s="98"/>
    </row>
    <row r="90" spans="1:12" x14ac:dyDescent="0.25">
      <c r="A90" s="58"/>
      <c r="B90" s="67"/>
      <c r="C90" s="57"/>
      <c r="D90" s="57"/>
      <c r="E90" s="98"/>
      <c r="F90" s="98"/>
      <c r="G90" s="21"/>
      <c r="H90" s="21"/>
      <c r="I90" s="21"/>
      <c r="J90" s="98"/>
      <c r="K90" s="98"/>
      <c r="L90" s="98"/>
    </row>
    <row r="91" spans="1:12" s="5" customFormat="1" ht="75" customHeight="1" x14ac:dyDescent="0.25">
      <c r="A91" s="99" t="s">
        <v>91</v>
      </c>
      <c r="B91" s="99" t="s">
        <v>66</v>
      </c>
      <c r="C91" s="99">
        <f>SUM(C92,C96,C102)</f>
        <v>1</v>
      </c>
      <c r="D91" s="99">
        <f>SUM(D92,D96,D102)</f>
        <v>1</v>
      </c>
      <c r="E91" s="99"/>
      <c r="F91" s="99"/>
      <c r="G91" s="99">
        <f>SUM(G92,G96,G102)</f>
        <v>41</v>
      </c>
      <c r="H91" s="99">
        <f>SUM(H92,H96,H102)</f>
        <v>21</v>
      </c>
      <c r="I91" s="99">
        <f>I92+I96+I102</f>
        <v>674</v>
      </c>
      <c r="J91" s="99">
        <f>SUM(J92,J96,J102)</f>
        <v>0</v>
      </c>
      <c r="K91" s="99">
        <f>SUM(K92,K96,K102)</f>
        <v>0</v>
      </c>
      <c r="L91" s="99">
        <f>SUM(L92,L96,L102)</f>
        <v>15500</v>
      </c>
    </row>
    <row r="92" spans="1:12" s="5" customFormat="1" x14ac:dyDescent="0.25">
      <c r="A92" s="58"/>
      <c r="B92" s="125" t="s">
        <v>211</v>
      </c>
      <c r="C92" s="126">
        <f>SUM(C93:C95)</f>
        <v>0</v>
      </c>
      <c r="D92" s="126">
        <f>SUM(D93:D95)</f>
        <v>0</v>
      </c>
      <c r="E92" s="200"/>
      <c r="F92" s="127"/>
      <c r="G92" s="126">
        <f t="shared" ref="G92:L92" si="19">SUM(G93:G95)</f>
        <v>0</v>
      </c>
      <c r="H92" s="126">
        <f t="shared" si="19"/>
        <v>0</v>
      </c>
      <c r="I92" s="126">
        <f t="shared" si="19"/>
        <v>0</v>
      </c>
      <c r="J92" s="127">
        <f t="shared" si="19"/>
        <v>0</v>
      </c>
      <c r="K92" s="127">
        <f t="shared" si="19"/>
        <v>0</v>
      </c>
      <c r="L92" s="128">
        <f t="shared" si="19"/>
        <v>0</v>
      </c>
    </row>
    <row r="93" spans="1:12" s="5" customFormat="1" x14ac:dyDescent="0.25">
      <c r="A93" s="58"/>
      <c r="B93" s="67"/>
      <c r="C93" s="57"/>
      <c r="D93" s="57"/>
      <c r="E93" s="98"/>
      <c r="F93" s="98"/>
      <c r="G93" s="21"/>
      <c r="H93" s="21"/>
      <c r="I93" s="21"/>
      <c r="J93" s="98"/>
      <c r="K93" s="98"/>
      <c r="L93" s="98"/>
    </row>
    <row r="94" spans="1:12" s="5" customFormat="1" x14ac:dyDescent="0.25">
      <c r="A94" s="58"/>
      <c r="B94" s="67"/>
      <c r="C94" s="57"/>
      <c r="D94" s="57"/>
      <c r="E94" s="98"/>
      <c r="F94" s="98"/>
      <c r="G94" s="21"/>
      <c r="H94" s="21"/>
      <c r="I94" s="21"/>
      <c r="J94" s="98"/>
      <c r="K94" s="98"/>
      <c r="L94" s="98"/>
    </row>
    <row r="95" spans="1:12" s="5" customFormat="1" x14ac:dyDescent="0.25">
      <c r="A95" s="58"/>
      <c r="B95" s="67"/>
      <c r="C95" s="57"/>
      <c r="D95" s="57"/>
      <c r="E95" s="98"/>
      <c r="F95" s="98"/>
      <c r="G95" s="21"/>
      <c r="H95" s="21"/>
      <c r="I95" s="21"/>
      <c r="J95" s="98"/>
      <c r="K95" s="98"/>
      <c r="L95" s="98"/>
    </row>
    <row r="96" spans="1:12" s="5" customFormat="1" x14ac:dyDescent="0.25">
      <c r="A96" s="58"/>
      <c r="B96" s="125" t="s">
        <v>212</v>
      </c>
      <c r="C96" s="126">
        <f>C97+C98+C99+C100+C101</f>
        <v>1</v>
      </c>
      <c r="D96" s="126">
        <f>D97+D98+D99+D100+D101</f>
        <v>1</v>
      </c>
      <c r="E96" s="200"/>
      <c r="F96" s="127"/>
      <c r="G96" s="126">
        <f t="shared" ref="G96:L96" si="20">SUM(G97:G101)</f>
        <v>41</v>
      </c>
      <c r="H96" s="126">
        <f t="shared" si="20"/>
        <v>21</v>
      </c>
      <c r="I96" s="126">
        <f t="shared" si="20"/>
        <v>674</v>
      </c>
      <c r="J96" s="127">
        <f t="shared" si="20"/>
        <v>0</v>
      </c>
      <c r="K96" s="127">
        <f t="shared" si="20"/>
        <v>0</v>
      </c>
      <c r="L96" s="128">
        <f t="shared" si="20"/>
        <v>15500</v>
      </c>
    </row>
    <row r="97" spans="1:12" s="5" customFormat="1" ht="20.25" customHeight="1" x14ac:dyDescent="0.25">
      <c r="A97" s="58" t="s">
        <v>669</v>
      </c>
      <c r="B97" s="67" t="s">
        <v>325</v>
      </c>
      <c r="C97" s="57">
        <v>1</v>
      </c>
      <c r="D97" s="57">
        <v>1</v>
      </c>
      <c r="E97" s="98" t="s">
        <v>295</v>
      </c>
      <c r="F97" s="98" t="s">
        <v>324</v>
      </c>
      <c r="G97" s="21">
        <v>41</v>
      </c>
      <c r="H97" s="21">
        <v>21</v>
      </c>
      <c r="I97" s="21">
        <v>674</v>
      </c>
      <c r="J97" s="98" t="s">
        <v>323</v>
      </c>
      <c r="K97" s="98"/>
      <c r="L97" s="98">
        <v>15500</v>
      </c>
    </row>
    <row r="98" spans="1:12" s="5" customFormat="1" x14ac:dyDescent="0.25">
      <c r="A98" s="58"/>
      <c r="B98" s="67"/>
      <c r="C98" s="57"/>
      <c r="D98" s="57"/>
      <c r="E98" s="98"/>
      <c r="F98" s="98"/>
      <c r="G98" s="21"/>
      <c r="H98" s="21"/>
      <c r="I98" s="21"/>
      <c r="J98" s="98"/>
      <c r="K98" s="98"/>
      <c r="L98" s="98"/>
    </row>
    <row r="99" spans="1:12" s="5" customFormat="1" x14ac:dyDescent="0.25">
      <c r="A99" s="58"/>
      <c r="B99" s="67"/>
      <c r="C99" s="57"/>
      <c r="D99" s="57"/>
      <c r="E99" s="98"/>
      <c r="F99" s="98"/>
      <c r="G99" s="21"/>
      <c r="H99" s="21"/>
      <c r="I99" s="21"/>
      <c r="J99" s="98"/>
      <c r="K99" s="98"/>
      <c r="L99" s="98"/>
    </row>
    <row r="100" spans="1:12" s="5" customFormat="1" x14ac:dyDescent="0.25">
      <c r="A100" s="58"/>
      <c r="B100" s="67"/>
      <c r="C100" s="57"/>
      <c r="D100" s="57"/>
      <c r="E100" s="98"/>
      <c r="F100" s="98"/>
      <c r="G100" s="21"/>
      <c r="H100" s="21"/>
      <c r="I100" s="21"/>
      <c r="J100" s="98"/>
      <c r="K100" s="98"/>
      <c r="L100" s="98"/>
    </row>
    <row r="101" spans="1:12" s="5" customFormat="1" x14ac:dyDescent="0.25">
      <c r="A101" s="58"/>
      <c r="B101" s="67"/>
      <c r="C101" s="57"/>
      <c r="D101" s="57"/>
      <c r="E101" s="98"/>
      <c r="F101" s="98"/>
      <c r="G101" s="21"/>
      <c r="H101" s="21"/>
      <c r="I101" s="21"/>
      <c r="J101" s="98"/>
      <c r="K101" s="98"/>
      <c r="L101" s="98"/>
    </row>
    <row r="102" spans="1:12" s="5" customFormat="1" x14ac:dyDescent="0.25">
      <c r="A102" s="58"/>
      <c r="B102" s="125" t="s">
        <v>213</v>
      </c>
      <c r="C102" s="126">
        <f>SUM(C103:C106)</f>
        <v>0</v>
      </c>
      <c r="D102" s="126">
        <f>SUM(D103:D106)</f>
        <v>0</v>
      </c>
      <c r="E102" s="200"/>
      <c r="F102" s="127"/>
      <c r="G102" s="126">
        <f t="shared" ref="G102:L102" si="21">SUM(G103:G106)</f>
        <v>0</v>
      </c>
      <c r="H102" s="126">
        <f t="shared" si="21"/>
        <v>0</v>
      </c>
      <c r="I102" s="126">
        <f t="shared" si="21"/>
        <v>0</v>
      </c>
      <c r="J102" s="127">
        <f t="shared" si="21"/>
        <v>0</v>
      </c>
      <c r="K102" s="127">
        <f t="shared" si="21"/>
        <v>0</v>
      </c>
      <c r="L102" s="128">
        <f t="shared" si="21"/>
        <v>0</v>
      </c>
    </row>
    <row r="103" spans="1:12" s="5" customFormat="1" x14ac:dyDescent="0.25">
      <c r="A103" s="58"/>
      <c r="B103" s="67"/>
      <c r="C103" s="57"/>
      <c r="D103" s="57"/>
      <c r="E103" s="98"/>
      <c r="F103" s="98"/>
      <c r="G103" s="21"/>
      <c r="H103" s="21"/>
      <c r="I103" s="21"/>
      <c r="J103" s="98"/>
      <c r="K103" s="98"/>
      <c r="L103" s="98"/>
    </row>
    <row r="104" spans="1:12" s="5" customFormat="1" x14ac:dyDescent="0.25">
      <c r="A104" s="58"/>
      <c r="B104" s="67"/>
      <c r="C104" s="57"/>
      <c r="D104" s="57"/>
      <c r="E104" s="98"/>
      <c r="F104" s="98"/>
      <c r="G104" s="21"/>
      <c r="H104" s="21"/>
      <c r="I104" s="21"/>
      <c r="J104" s="98"/>
      <c r="K104" s="98"/>
      <c r="L104" s="98"/>
    </row>
    <row r="105" spans="1:12" s="5" customFormat="1" x14ac:dyDescent="0.25">
      <c r="A105" s="58"/>
      <c r="B105" s="67"/>
      <c r="C105" s="57"/>
      <c r="D105" s="57"/>
      <c r="E105" s="98"/>
      <c r="F105" s="98"/>
      <c r="G105" s="21"/>
      <c r="H105" s="21"/>
      <c r="I105" s="21"/>
      <c r="J105" s="98"/>
      <c r="K105" s="98"/>
      <c r="L105" s="98"/>
    </row>
    <row r="106" spans="1:12" x14ac:dyDescent="0.25">
      <c r="A106" s="58"/>
      <c r="B106" s="67"/>
      <c r="C106" s="57"/>
      <c r="D106" s="57"/>
      <c r="E106" s="98"/>
      <c r="F106" s="98"/>
      <c r="G106" s="21"/>
      <c r="H106" s="21"/>
      <c r="I106" s="21"/>
      <c r="J106" s="98"/>
      <c r="K106" s="98"/>
      <c r="L106" s="98"/>
    </row>
    <row r="107" spans="1:12" ht="187.5" customHeight="1" x14ac:dyDescent="0.25">
      <c r="A107" s="99" t="s">
        <v>179</v>
      </c>
      <c r="B107" s="99" t="s">
        <v>180</v>
      </c>
      <c r="C107" s="99">
        <f>SUM(C108,C112,C115)</f>
        <v>0</v>
      </c>
      <c r="D107" s="99">
        <f>SUM(D108,D112,D115)</f>
        <v>0</v>
      </c>
      <c r="E107" s="99"/>
      <c r="F107" s="99"/>
      <c r="G107" s="99">
        <f t="shared" ref="G107:K107" si="22">SUM(G108,G112,G115)</f>
        <v>0</v>
      </c>
      <c r="H107" s="99">
        <f t="shared" si="22"/>
        <v>0</v>
      </c>
      <c r="I107" s="99">
        <f t="shared" si="22"/>
        <v>0</v>
      </c>
      <c r="J107" s="99">
        <f t="shared" si="22"/>
        <v>0</v>
      </c>
      <c r="K107" s="99">
        <f t="shared" si="22"/>
        <v>0</v>
      </c>
      <c r="L107" s="99">
        <f>L108+L112+L115</f>
        <v>0</v>
      </c>
    </row>
    <row r="108" spans="1:12" x14ac:dyDescent="0.25">
      <c r="A108" s="58"/>
      <c r="B108" s="125" t="s">
        <v>211</v>
      </c>
      <c r="C108" s="126">
        <f>SUM(C109:C111)</f>
        <v>0</v>
      </c>
      <c r="D108" s="126">
        <f>SUM(D109:D111)</f>
        <v>0</v>
      </c>
      <c r="E108" s="200"/>
      <c r="F108" s="127"/>
      <c r="G108" s="126">
        <f t="shared" ref="G108:K108" si="23">SUM(G109:G111)</f>
        <v>0</v>
      </c>
      <c r="H108" s="126">
        <f t="shared" si="23"/>
        <v>0</v>
      </c>
      <c r="I108" s="126">
        <f t="shared" si="23"/>
        <v>0</v>
      </c>
      <c r="J108" s="127">
        <f t="shared" si="23"/>
        <v>0</v>
      </c>
      <c r="K108" s="127">
        <f t="shared" si="23"/>
        <v>0</v>
      </c>
      <c r="L108" s="128">
        <f>L109+L110+L111</f>
        <v>0</v>
      </c>
    </row>
    <row r="109" spans="1:12" x14ac:dyDescent="0.25">
      <c r="A109" s="58"/>
      <c r="B109" s="67"/>
      <c r="C109" s="57"/>
      <c r="D109" s="57"/>
      <c r="E109" s="98"/>
      <c r="F109" s="98"/>
      <c r="G109" s="21"/>
      <c r="H109" s="21"/>
      <c r="I109" s="21"/>
      <c r="J109" s="98"/>
      <c r="K109" s="98"/>
      <c r="L109" s="98"/>
    </row>
    <row r="110" spans="1:12" x14ac:dyDescent="0.25">
      <c r="A110" s="58"/>
      <c r="B110" s="67"/>
      <c r="C110" s="57"/>
      <c r="D110" s="57"/>
      <c r="E110" s="98"/>
      <c r="F110" s="98"/>
      <c r="G110" s="21"/>
      <c r="H110" s="21"/>
      <c r="I110" s="21"/>
      <c r="J110" s="98"/>
      <c r="K110" s="98"/>
      <c r="L110" s="98"/>
    </row>
    <row r="111" spans="1:12" x14ac:dyDescent="0.25">
      <c r="A111" s="58"/>
      <c r="B111" s="67"/>
      <c r="C111" s="57"/>
      <c r="D111" s="57"/>
      <c r="E111" s="98"/>
      <c r="F111" s="98"/>
      <c r="G111" s="21"/>
      <c r="H111" s="21"/>
      <c r="I111" s="21"/>
      <c r="J111" s="98"/>
      <c r="K111" s="98"/>
      <c r="L111" s="98"/>
    </row>
    <row r="112" spans="1:12" x14ac:dyDescent="0.25">
      <c r="A112" s="58"/>
      <c r="B112" s="125" t="s">
        <v>212</v>
      </c>
      <c r="C112" s="126">
        <f>SUM(C113:C114)</f>
        <v>0</v>
      </c>
      <c r="D112" s="126">
        <f>SUM(D113:D114)</f>
        <v>0</v>
      </c>
      <c r="E112" s="200"/>
      <c r="F112" s="127"/>
      <c r="G112" s="126">
        <f t="shared" ref="G112:L112" si="24">SUM(G113:G114)</f>
        <v>0</v>
      </c>
      <c r="H112" s="126">
        <f t="shared" si="24"/>
        <v>0</v>
      </c>
      <c r="I112" s="126">
        <f t="shared" si="24"/>
        <v>0</v>
      </c>
      <c r="J112" s="127">
        <f t="shared" si="24"/>
        <v>0</v>
      </c>
      <c r="K112" s="127">
        <f t="shared" si="24"/>
        <v>0</v>
      </c>
      <c r="L112" s="128">
        <f t="shared" si="24"/>
        <v>0</v>
      </c>
    </row>
    <row r="113" spans="1:14" x14ac:dyDescent="0.25">
      <c r="A113" s="58"/>
      <c r="B113" s="67"/>
      <c r="C113" s="57"/>
      <c r="D113" s="57"/>
      <c r="E113" s="98"/>
      <c r="F113" s="98"/>
      <c r="G113" s="21"/>
      <c r="H113" s="21"/>
      <c r="I113" s="21"/>
      <c r="J113" s="98"/>
      <c r="K113" s="98"/>
      <c r="L113" s="98"/>
    </row>
    <row r="114" spans="1:14" x14ac:dyDescent="0.25">
      <c r="A114" s="58"/>
      <c r="B114" s="67"/>
      <c r="C114" s="57"/>
      <c r="D114" s="57"/>
      <c r="E114" s="98"/>
      <c r="F114" s="98"/>
      <c r="G114" s="21"/>
      <c r="H114" s="21"/>
      <c r="I114" s="21"/>
      <c r="J114" s="98"/>
      <c r="K114" s="98"/>
      <c r="L114" s="98"/>
    </row>
    <row r="115" spans="1:14" x14ac:dyDescent="0.25">
      <c r="A115" s="58"/>
      <c r="B115" s="125" t="s">
        <v>213</v>
      </c>
      <c r="C115" s="126">
        <f>SUM(C116:C118)</f>
        <v>0</v>
      </c>
      <c r="D115" s="126">
        <f>SUM(D116:D118)</f>
        <v>0</v>
      </c>
      <c r="E115" s="200"/>
      <c r="F115" s="127"/>
      <c r="G115" s="126">
        <f t="shared" ref="G115:L115" si="25">SUM(G116:G118)</f>
        <v>0</v>
      </c>
      <c r="H115" s="126">
        <f t="shared" si="25"/>
        <v>0</v>
      </c>
      <c r="I115" s="126">
        <f t="shared" si="25"/>
        <v>0</v>
      </c>
      <c r="J115" s="127">
        <f t="shared" si="25"/>
        <v>0</v>
      </c>
      <c r="K115" s="127">
        <f t="shared" si="25"/>
        <v>0</v>
      </c>
      <c r="L115" s="128">
        <f t="shared" si="25"/>
        <v>0</v>
      </c>
    </row>
    <row r="116" spans="1:14" x14ac:dyDescent="0.25">
      <c r="A116" s="58"/>
      <c r="B116" s="67"/>
      <c r="C116" s="57"/>
      <c r="D116" s="57"/>
      <c r="E116" s="98"/>
      <c r="F116" s="98"/>
      <c r="G116" s="21"/>
      <c r="H116" s="21"/>
      <c r="I116" s="21"/>
      <c r="J116" s="98"/>
      <c r="K116" s="98"/>
      <c r="L116" s="98"/>
    </row>
    <row r="117" spans="1:14" x14ac:dyDescent="0.25">
      <c r="A117" s="58"/>
      <c r="B117" s="67"/>
      <c r="C117" s="57"/>
      <c r="D117" s="57"/>
      <c r="E117" s="98"/>
      <c r="F117" s="98"/>
      <c r="G117" s="21"/>
      <c r="H117" s="21"/>
      <c r="I117" s="21"/>
      <c r="J117" s="98"/>
      <c r="K117" s="98"/>
      <c r="L117" s="98"/>
    </row>
    <row r="118" spans="1:14" x14ac:dyDescent="0.25">
      <c r="A118" s="58"/>
      <c r="B118" s="67"/>
      <c r="C118" s="57"/>
      <c r="D118" s="57"/>
      <c r="E118" s="98"/>
      <c r="F118" s="98"/>
      <c r="G118" s="21"/>
      <c r="H118" s="21"/>
      <c r="I118" s="21"/>
      <c r="J118" s="98"/>
      <c r="K118" s="98"/>
      <c r="L118" s="98"/>
    </row>
    <row r="119" spans="1:14" ht="19.5" x14ac:dyDescent="0.35">
      <c r="A119" s="356" t="s">
        <v>178</v>
      </c>
      <c r="B119" s="356"/>
      <c r="C119" s="356"/>
      <c r="D119" s="356"/>
      <c r="E119" s="356"/>
      <c r="F119" s="356"/>
      <c r="G119" s="356"/>
      <c r="H119" s="356"/>
      <c r="I119" s="356"/>
      <c r="J119" s="356"/>
      <c r="K119" s="99"/>
      <c r="L119" s="99"/>
    </row>
    <row r="120" spans="1:14" x14ac:dyDescent="0.3">
      <c r="K120" s="203"/>
      <c r="L120" s="123"/>
    </row>
    <row r="121" spans="1:14" x14ac:dyDescent="0.3">
      <c r="I121" s="10"/>
      <c r="J121" s="10"/>
      <c r="K121" s="123"/>
      <c r="L121" s="123"/>
      <c r="M121" s="3"/>
      <c r="N121" s="3"/>
    </row>
    <row r="122" spans="1:14" x14ac:dyDescent="0.3">
      <c r="I122" s="10"/>
      <c r="J122" s="10"/>
      <c r="K122" s="123"/>
      <c r="L122" s="123"/>
      <c r="M122" s="3"/>
      <c r="N122" s="3"/>
    </row>
    <row r="123" spans="1:14" x14ac:dyDescent="0.3">
      <c r="I123" s="10"/>
      <c r="J123" s="10"/>
      <c r="K123" s="123"/>
      <c r="L123" s="123"/>
      <c r="M123" s="3"/>
      <c r="N123" s="3"/>
    </row>
    <row r="124" spans="1:14" x14ac:dyDescent="0.3">
      <c r="I124" s="10"/>
      <c r="J124" s="10"/>
      <c r="K124" s="123"/>
      <c r="L124" s="123"/>
      <c r="M124" s="3"/>
      <c r="N124" s="3"/>
    </row>
    <row r="125" spans="1:14" x14ac:dyDescent="0.3">
      <c r="I125" s="10"/>
      <c r="J125" s="10"/>
      <c r="K125" s="123"/>
      <c r="L125" s="123"/>
      <c r="M125" s="3"/>
      <c r="N125" s="3"/>
    </row>
    <row r="126" spans="1:14" x14ac:dyDescent="0.3">
      <c r="I126" s="10"/>
      <c r="J126" s="10"/>
      <c r="K126" s="123"/>
      <c r="L126" s="123"/>
      <c r="M126" s="3"/>
      <c r="N126" s="3"/>
    </row>
    <row r="127" spans="1:14" x14ac:dyDescent="0.3">
      <c r="I127" s="10"/>
      <c r="J127" s="204"/>
      <c r="K127" s="205"/>
      <c r="L127" s="205"/>
      <c r="M127" s="206"/>
      <c r="N127" s="3"/>
    </row>
    <row r="128" spans="1:14" x14ac:dyDescent="0.3">
      <c r="I128" s="10"/>
      <c r="J128" s="204"/>
      <c r="K128" s="205"/>
      <c r="L128" s="205"/>
      <c r="M128" s="206"/>
      <c r="N128" s="3"/>
    </row>
    <row r="129" spans="9:14" customFormat="1" x14ac:dyDescent="0.25">
      <c r="I129" s="3"/>
      <c r="J129" s="206"/>
      <c r="K129" s="205"/>
      <c r="L129" s="205"/>
      <c r="M129" s="206"/>
      <c r="N129" s="3"/>
    </row>
    <row r="130" spans="9:14" customFormat="1" x14ac:dyDescent="0.25">
      <c r="I130" s="3"/>
      <c r="J130" s="206"/>
      <c r="K130" s="207"/>
      <c r="L130" s="207"/>
      <c r="M130" s="206"/>
      <c r="N130" s="3"/>
    </row>
    <row r="131" spans="9:14" customFormat="1" x14ac:dyDescent="0.25">
      <c r="I131" s="3"/>
      <c r="J131" s="206"/>
      <c r="K131" s="208"/>
      <c r="L131" s="208"/>
      <c r="M131" s="206"/>
      <c r="N131" s="3"/>
    </row>
    <row r="132" spans="9:14" customFormat="1" x14ac:dyDescent="0.25">
      <c r="I132" s="3"/>
      <c r="J132" s="206"/>
      <c r="K132" s="208"/>
      <c r="L132" s="208"/>
      <c r="M132" s="206"/>
      <c r="N132" s="3"/>
    </row>
    <row r="133" spans="9:14" customFormat="1" x14ac:dyDescent="0.25">
      <c r="I133" s="3"/>
      <c r="J133" s="206"/>
      <c r="K133" s="208"/>
      <c r="L133" s="208"/>
      <c r="M133" s="206"/>
      <c r="N133" s="3"/>
    </row>
    <row r="134" spans="9:14" customFormat="1" x14ac:dyDescent="0.25">
      <c r="I134" s="3"/>
      <c r="J134" s="3"/>
      <c r="K134" s="124"/>
      <c r="L134" s="124"/>
      <c r="M134" s="3"/>
      <c r="N134" s="3"/>
    </row>
    <row r="135" spans="9:14" customFormat="1" x14ac:dyDescent="0.25">
      <c r="I135" s="3"/>
      <c r="J135" s="3"/>
      <c r="K135" s="124"/>
      <c r="L135" s="124"/>
      <c r="M135" s="3"/>
      <c r="N135" s="3"/>
    </row>
    <row r="136" spans="9:14" customFormat="1" x14ac:dyDescent="0.25">
      <c r="I136" s="3"/>
      <c r="J136" s="3"/>
      <c r="K136" s="124"/>
      <c r="L136" s="124"/>
      <c r="M136" s="3"/>
      <c r="N136" s="3"/>
    </row>
    <row r="137" spans="9:14" customFormat="1" x14ac:dyDescent="0.25">
      <c r="I137" s="3"/>
      <c r="J137" s="206"/>
      <c r="K137" s="208"/>
      <c r="L137" s="208"/>
      <c r="M137" s="206"/>
      <c r="N137" s="206"/>
    </row>
    <row r="138" spans="9:14" customFormat="1" x14ac:dyDescent="0.25">
      <c r="I138" s="3"/>
      <c r="J138" s="206"/>
      <c r="K138" s="208"/>
      <c r="L138" s="208"/>
      <c r="M138" s="206"/>
      <c r="N138" s="206"/>
    </row>
    <row r="139" spans="9:14" customFormat="1" x14ac:dyDescent="0.25">
      <c r="I139" s="3"/>
      <c r="J139" s="206"/>
      <c r="K139" s="208"/>
      <c r="L139" s="208"/>
      <c r="M139" s="206"/>
      <c r="N139" s="206"/>
    </row>
    <row r="140" spans="9:14" customFormat="1" x14ac:dyDescent="0.25">
      <c r="I140" s="3"/>
      <c r="J140" s="206"/>
      <c r="K140" s="208"/>
      <c r="L140" s="208"/>
      <c r="M140" s="206"/>
      <c r="N140" s="206"/>
    </row>
    <row r="141" spans="9:14" customFormat="1" x14ac:dyDescent="0.25">
      <c r="I141" s="3"/>
      <c r="J141" s="206"/>
      <c r="K141" s="207"/>
      <c r="L141" s="207"/>
      <c r="M141" s="206"/>
      <c r="N141" s="206"/>
    </row>
    <row r="142" spans="9:14" customFormat="1" x14ac:dyDescent="0.25">
      <c r="I142" s="3"/>
      <c r="J142" s="206"/>
      <c r="K142" s="208"/>
      <c r="L142" s="208"/>
      <c r="M142" s="206"/>
      <c r="N142" s="206"/>
    </row>
    <row r="143" spans="9:14" customFormat="1" x14ac:dyDescent="0.25">
      <c r="I143" s="3"/>
      <c r="J143" s="206"/>
      <c r="K143" s="208"/>
      <c r="L143" s="208"/>
      <c r="M143" s="206"/>
      <c r="N143" s="206"/>
    </row>
    <row r="144" spans="9:14" customFormat="1" x14ac:dyDescent="0.25">
      <c r="I144" s="3"/>
      <c r="J144" s="206"/>
      <c r="K144" s="208"/>
      <c r="L144" s="208"/>
      <c r="M144" s="206"/>
      <c r="N144" s="206"/>
    </row>
    <row r="145" spans="9:14" customFormat="1" x14ac:dyDescent="0.25">
      <c r="I145" s="3"/>
      <c r="J145" s="206"/>
      <c r="K145" s="208"/>
      <c r="L145" s="208"/>
      <c r="M145" s="206"/>
      <c r="N145" s="206"/>
    </row>
    <row r="146" spans="9:14" customFormat="1" x14ac:dyDescent="0.25">
      <c r="I146" s="3"/>
      <c r="J146" s="206"/>
      <c r="K146" s="208"/>
      <c r="L146" s="208"/>
      <c r="M146" s="206"/>
      <c r="N146" s="206"/>
    </row>
    <row r="147" spans="9:14" customFormat="1" x14ac:dyDescent="0.25">
      <c r="I147" s="3"/>
      <c r="J147" s="3"/>
      <c r="K147" s="124"/>
      <c r="L147" s="124"/>
      <c r="M147" s="3"/>
      <c r="N147" s="3"/>
    </row>
    <row r="148" spans="9:14" customFormat="1" x14ac:dyDescent="0.25">
      <c r="I148" s="3"/>
      <c r="J148" s="3"/>
      <c r="K148" s="124"/>
      <c r="L148" s="124"/>
      <c r="M148" s="3"/>
      <c r="N148" s="3"/>
    </row>
    <row r="149" spans="9:14" customFormat="1" x14ac:dyDescent="0.25">
      <c r="I149" s="3"/>
      <c r="J149" s="206"/>
      <c r="K149" s="208"/>
      <c r="L149" s="208"/>
      <c r="M149" s="206"/>
      <c r="N149" s="206"/>
    </row>
    <row r="150" spans="9:14" customFormat="1" x14ac:dyDescent="0.25">
      <c r="I150" s="3"/>
      <c r="J150" s="206"/>
      <c r="K150" s="208"/>
      <c r="L150" s="208"/>
      <c r="M150" s="206"/>
      <c r="N150" s="206"/>
    </row>
    <row r="151" spans="9:14" customFormat="1" x14ac:dyDescent="0.25">
      <c r="I151" s="3"/>
      <c r="J151" s="206"/>
      <c r="K151" s="208"/>
      <c r="L151" s="208"/>
      <c r="M151" s="206"/>
      <c r="N151" s="206"/>
    </row>
    <row r="152" spans="9:14" customFormat="1" x14ac:dyDescent="0.25">
      <c r="I152" s="3"/>
      <c r="J152" s="206"/>
      <c r="K152" s="207"/>
      <c r="L152" s="207"/>
      <c r="M152" s="206"/>
      <c r="N152" s="206"/>
    </row>
    <row r="153" spans="9:14" customFormat="1" x14ac:dyDescent="0.25">
      <c r="I153" s="3"/>
      <c r="J153" s="206"/>
      <c r="K153" s="208"/>
      <c r="L153" s="208"/>
      <c r="M153" s="206"/>
      <c r="N153" s="206"/>
    </row>
    <row r="154" spans="9:14" customFormat="1" x14ac:dyDescent="0.25">
      <c r="I154" s="3"/>
      <c r="J154" s="206"/>
      <c r="K154" s="208"/>
      <c r="L154" s="208"/>
      <c r="M154" s="206"/>
      <c r="N154" s="206"/>
    </row>
    <row r="155" spans="9:14" customFormat="1" x14ac:dyDescent="0.25">
      <c r="I155" s="3"/>
      <c r="J155" s="206"/>
      <c r="K155" s="208"/>
      <c r="L155" s="208"/>
      <c r="M155" s="206"/>
      <c r="N155" s="206"/>
    </row>
    <row r="156" spans="9:14" customFormat="1" x14ac:dyDescent="0.25">
      <c r="I156" s="3"/>
      <c r="J156" s="206"/>
      <c r="K156" s="208"/>
      <c r="L156" s="208"/>
      <c r="M156" s="206"/>
      <c r="N156" s="206"/>
    </row>
    <row r="157" spans="9:14" customFormat="1" x14ac:dyDescent="0.25">
      <c r="I157" s="3"/>
      <c r="J157" s="206"/>
      <c r="K157" s="208"/>
      <c r="L157" s="208"/>
      <c r="M157" s="206"/>
      <c r="N157" s="206"/>
    </row>
    <row r="158" spans="9:14" customFormat="1" x14ac:dyDescent="0.25">
      <c r="I158" s="3"/>
      <c r="J158" s="206"/>
      <c r="K158" s="208"/>
      <c r="L158" s="208"/>
      <c r="M158" s="206"/>
      <c r="N158" s="206"/>
    </row>
    <row r="159" spans="9:14" customFormat="1" x14ac:dyDescent="0.25">
      <c r="I159" s="3"/>
      <c r="J159" s="206"/>
      <c r="K159" s="208"/>
      <c r="L159" s="208"/>
      <c r="M159" s="206"/>
      <c r="N159" s="206"/>
    </row>
    <row r="160" spans="9:14" customFormat="1" x14ac:dyDescent="0.25">
      <c r="I160" s="3"/>
      <c r="J160" s="206"/>
      <c r="K160" s="208"/>
      <c r="L160" s="208"/>
      <c r="M160" s="206"/>
      <c r="N160" s="206"/>
    </row>
    <row r="161" spans="7:17" customFormat="1" x14ac:dyDescent="0.25">
      <c r="I161" s="3"/>
      <c r="J161" s="206"/>
      <c r="K161" s="208"/>
      <c r="L161" s="208"/>
      <c r="M161" s="206"/>
      <c r="N161" s="206"/>
    </row>
    <row r="162" spans="7:17" customFormat="1" x14ac:dyDescent="0.25">
      <c r="I162" s="3"/>
      <c r="J162" s="206"/>
      <c r="K162" s="208"/>
      <c r="L162" s="208"/>
      <c r="M162" s="206"/>
      <c r="N162" s="206"/>
    </row>
    <row r="163" spans="7:17" customFormat="1" x14ac:dyDescent="0.25">
      <c r="I163" s="3"/>
      <c r="J163" s="206"/>
      <c r="K163" s="207"/>
      <c r="L163" s="207"/>
      <c r="M163" s="206"/>
      <c r="N163" s="206"/>
    </row>
    <row r="164" spans="7:17" customFormat="1" x14ac:dyDescent="0.25">
      <c r="I164" s="3"/>
      <c r="J164" s="206"/>
      <c r="K164" s="208"/>
      <c r="L164" s="208"/>
      <c r="M164" s="206"/>
      <c r="N164" s="206"/>
    </row>
    <row r="165" spans="7:17" customFormat="1" x14ac:dyDescent="0.25">
      <c r="G165" s="209"/>
      <c r="H165" s="209"/>
      <c r="I165" s="206"/>
      <c r="J165" s="206"/>
      <c r="K165" s="208"/>
      <c r="L165" s="208"/>
      <c r="M165" s="206"/>
      <c r="N165" s="206"/>
      <c r="O165" s="209"/>
      <c r="P165" s="209"/>
      <c r="Q165" s="209"/>
    </row>
    <row r="166" spans="7:17" customFormat="1" x14ac:dyDescent="0.25">
      <c r="G166" s="209"/>
      <c r="H166" s="209"/>
      <c r="I166" s="206"/>
      <c r="J166" s="206"/>
      <c r="K166" s="208"/>
      <c r="L166" s="208"/>
      <c r="M166" s="206"/>
      <c r="N166" s="206"/>
      <c r="O166" s="209"/>
      <c r="P166" s="209"/>
      <c r="Q166" s="209"/>
    </row>
    <row r="167" spans="7:17" customFormat="1" x14ac:dyDescent="0.25">
      <c r="G167" s="209"/>
      <c r="H167" s="209"/>
      <c r="I167" s="206"/>
      <c r="J167" s="206"/>
      <c r="K167" s="208"/>
      <c r="L167" s="208"/>
      <c r="M167" s="206"/>
      <c r="N167" s="206"/>
      <c r="O167" s="209"/>
      <c r="P167" s="209"/>
      <c r="Q167" s="209"/>
    </row>
    <row r="168" spans="7:17" customFormat="1" x14ac:dyDescent="0.25">
      <c r="G168" s="209"/>
      <c r="H168" s="209"/>
      <c r="I168" s="206"/>
      <c r="J168" s="206"/>
      <c r="K168" s="208"/>
      <c r="L168" s="208"/>
      <c r="M168" s="206"/>
      <c r="N168" s="206"/>
      <c r="O168" s="209"/>
      <c r="P168" s="209"/>
      <c r="Q168" s="209"/>
    </row>
    <row r="169" spans="7:17" customFormat="1" x14ac:dyDescent="0.25">
      <c r="G169" s="209"/>
      <c r="H169" s="209"/>
      <c r="I169" s="206"/>
      <c r="J169" s="206"/>
      <c r="K169" s="208"/>
      <c r="L169" s="208"/>
      <c r="M169" s="206"/>
      <c r="N169" s="206"/>
      <c r="O169" s="209"/>
      <c r="P169" s="209"/>
      <c r="Q169" s="209"/>
    </row>
    <row r="170" spans="7:17" customFormat="1" x14ac:dyDescent="0.25">
      <c r="G170" s="209"/>
      <c r="H170" s="209"/>
      <c r="I170" s="206"/>
      <c r="J170" s="206"/>
      <c r="K170" s="208"/>
      <c r="L170" s="208"/>
      <c r="M170" s="206"/>
      <c r="N170" s="206"/>
      <c r="O170" s="209"/>
      <c r="P170" s="209"/>
      <c r="Q170" s="209"/>
    </row>
    <row r="171" spans="7:17" customFormat="1" x14ac:dyDescent="0.25">
      <c r="G171" s="209"/>
      <c r="H171" s="209"/>
      <c r="I171" s="206"/>
      <c r="J171" s="206"/>
      <c r="K171" s="208"/>
      <c r="L171" s="208"/>
      <c r="M171" s="206"/>
      <c r="N171" s="206"/>
      <c r="O171" s="209"/>
      <c r="P171" s="209"/>
      <c r="Q171" s="209"/>
    </row>
    <row r="172" spans="7:17" customFormat="1" x14ac:dyDescent="0.25">
      <c r="G172" s="209"/>
      <c r="H172" s="209"/>
      <c r="I172" s="206"/>
      <c r="J172" s="206"/>
      <c r="K172" s="208"/>
      <c r="L172" s="208"/>
      <c r="M172" s="206"/>
      <c r="N172" s="206"/>
      <c r="O172" s="209"/>
      <c r="P172" s="209"/>
      <c r="Q172" s="209"/>
    </row>
    <row r="173" spans="7:17" customFormat="1" x14ac:dyDescent="0.25">
      <c r="G173" s="209"/>
      <c r="H173" s="209"/>
      <c r="I173" s="206"/>
      <c r="J173" s="206"/>
      <c r="K173" s="208"/>
      <c r="L173" s="208"/>
      <c r="M173" s="206"/>
      <c r="N173" s="206"/>
      <c r="O173" s="209"/>
      <c r="P173" s="209"/>
      <c r="Q173" s="209"/>
    </row>
    <row r="174" spans="7:17" customFormat="1" x14ac:dyDescent="0.25">
      <c r="G174" s="209"/>
      <c r="H174" s="209"/>
      <c r="I174" s="206"/>
      <c r="J174" s="206"/>
      <c r="K174" s="207"/>
      <c r="L174" s="207"/>
      <c r="M174" s="206"/>
      <c r="N174" s="206"/>
      <c r="O174" s="209"/>
      <c r="P174" s="209"/>
      <c r="Q174" s="209"/>
    </row>
    <row r="175" spans="7:17" customFormat="1" x14ac:dyDescent="0.25">
      <c r="G175" s="209"/>
      <c r="H175" s="209"/>
      <c r="I175" s="206"/>
      <c r="J175" s="206"/>
      <c r="K175" s="208"/>
      <c r="L175" s="208"/>
      <c r="M175" s="206"/>
      <c r="N175" s="206"/>
      <c r="O175" s="209"/>
      <c r="P175" s="209"/>
      <c r="Q175" s="209"/>
    </row>
    <row r="176" spans="7:17" customFormat="1" x14ac:dyDescent="0.25">
      <c r="G176" s="209"/>
      <c r="H176" s="209"/>
      <c r="I176" s="206"/>
      <c r="J176" s="206"/>
      <c r="K176" s="208"/>
      <c r="L176" s="208"/>
      <c r="M176" s="206"/>
      <c r="N176" s="206"/>
      <c r="O176" s="209"/>
      <c r="P176" s="209"/>
      <c r="Q176" s="209"/>
    </row>
    <row r="177" spans="7:17" x14ac:dyDescent="0.3">
      <c r="G177" s="210"/>
      <c r="H177" s="210"/>
      <c r="I177" s="204"/>
      <c r="J177" s="204"/>
      <c r="K177" s="204"/>
      <c r="L177" s="204"/>
      <c r="M177" s="206"/>
      <c r="N177" s="206"/>
      <c r="O177" s="209"/>
      <c r="P177" s="209"/>
      <c r="Q177" s="209"/>
    </row>
    <row r="178" spans="7:17" x14ac:dyDescent="0.3">
      <c r="G178" s="210"/>
      <c r="H178" s="210"/>
      <c r="I178" s="204"/>
      <c r="J178" s="204"/>
      <c r="K178" s="204"/>
      <c r="L178" s="204"/>
      <c r="M178" s="206"/>
      <c r="N178" s="206"/>
      <c r="O178" s="209"/>
      <c r="P178" s="209"/>
      <c r="Q178" s="209"/>
    </row>
    <row r="179" spans="7:17" x14ac:dyDescent="0.3">
      <c r="G179" s="210"/>
      <c r="H179" s="210"/>
      <c r="I179" s="211"/>
      <c r="J179" s="211"/>
      <c r="K179" s="211"/>
      <c r="L179" s="211"/>
      <c r="M179" s="209"/>
      <c r="N179" s="209"/>
      <c r="O179" s="209"/>
      <c r="P179" s="209"/>
      <c r="Q179" s="209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view="pageBreakPreview" zoomScale="90" zoomScaleNormal="100" zoomScaleSheetLayoutView="90" workbookViewId="0">
      <selection activeCell="E4" sqref="E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358" t="s">
        <v>97</v>
      </c>
      <c r="B1" s="358"/>
      <c r="C1" s="358"/>
      <c r="D1" s="358"/>
      <c r="E1" s="358"/>
      <c r="F1" s="358"/>
      <c r="G1" s="358"/>
    </row>
    <row r="2" spans="1:7" ht="54.75" customHeight="1" x14ac:dyDescent="0.25">
      <c r="A2" s="333" t="s">
        <v>98</v>
      </c>
      <c r="B2" s="359" t="s">
        <v>99</v>
      </c>
      <c r="C2" s="360"/>
      <c r="D2" s="333" t="s">
        <v>101</v>
      </c>
      <c r="E2" s="333" t="s">
        <v>102</v>
      </c>
      <c r="F2" s="333" t="s">
        <v>103</v>
      </c>
      <c r="G2" s="337" t="s">
        <v>104</v>
      </c>
    </row>
    <row r="3" spans="1:7" ht="21" customHeight="1" x14ac:dyDescent="0.25">
      <c r="A3" s="335"/>
      <c r="B3" s="169" t="s">
        <v>53</v>
      </c>
      <c r="C3" s="169" t="s">
        <v>83</v>
      </c>
      <c r="D3" s="335"/>
      <c r="E3" s="335"/>
      <c r="F3" s="335"/>
      <c r="G3" s="337"/>
    </row>
    <row r="4" spans="1:7" ht="33" customHeight="1" x14ac:dyDescent="0.25">
      <c r="A4" s="51" t="s">
        <v>266</v>
      </c>
      <c r="B4" s="54">
        <v>600</v>
      </c>
      <c r="C4" s="54">
        <v>507</v>
      </c>
      <c r="D4" s="74" t="s">
        <v>617</v>
      </c>
      <c r="E4" s="74" t="s">
        <v>459</v>
      </c>
      <c r="F4" s="97" t="s">
        <v>461</v>
      </c>
      <c r="G4" s="67" t="s">
        <v>460</v>
      </c>
    </row>
    <row r="5" spans="1:7" ht="25.5" customHeight="1" x14ac:dyDescent="0.25">
      <c r="A5" s="53" t="s">
        <v>100</v>
      </c>
      <c r="B5" s="54"/>
      <c r="C5" s="54"/>
      <c r="D5" s="74"/>
      <c r="E5" s="97"/>
      <c r="F5" s="97"/>
      <c r="G5" s="67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90" zoomScaleNormal="100" zoomScaleSheetLayoutView="90" workbookViewId="0">
      <selection activeCell="Q23" sqref="Q23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65" t="s">
        <v>105</v>
      </c>
      <c r="B1" s="365"/>
      <c r="C1" s="365"/>
      <c r="D1" s="365"/>
      <c r="E1" s="365"/>
      <c r="F1" s="365"/>
      <c r="G1" s="365"/>
      <c r="H1" s="365"/>
      <c r="I1" s="365"/>
    </row>
    <row r="2" spans="1:9" s="5" customFormat="1" ht="38.25" customHeight="1" x14ac:dyDescent="0.25">
      <c r="A2" s="363" t="s">
        <v>56</v>
      </c>
      <c r="B2" s="363" t="s">
        <v>106</v>
      </c>
      <c r="C2" s="364" t="s">
        <v>107</v>
      </c>
      <c r="D2" s="364"/>
      <c r="E2" s="363" t="s">
        <v>108</v>
      </c>
      <c r="F2" s="363" t="s">
        <v>87</v>
      </c>
      <c r="G2" s="363" t="s">
        <v>110</v>
      </c>
      <c r="H2" s="363"/>
      <c r="I2" s="363" t="s">
        <v>112</v>
      </c>
    </row>
    <row r="3" spans="1:9" s="5" customFormat="1" ht="55.5" customHeight="1" x14ac:dyDescent="0.25">
      <c r="A3" s="363"/>
      <c r="B3" s="363"/>
      <c r="C3" s="19" t="s">
        <v>53</v>
      </c>
      <c r="D3" s="19" t="s">
        <v>83</v>
      </c>
      <c r="E3" s="363"/>
      <c r="F3" s="363"/>
      <c r="G3" s="7" t="s">
        <v>109</v>
      </c>
      <c r="H3" s="7" t="s">
        <v>111</v>
      </c>
      <c r="I3" s="363"/>
    </row>
    <row r="4" spans="1:9" ht="18.75" x14ac:dyDescent="0.25">
      <c r="A4" s="55">
        <v>1</v>
      </c>
      <c r="B4" s="67"/>
      <c r="C4" s="57">
        <v>0</v>
      </c>
      <c r="D4" s="57">
        <v>0</v>
      </c>
      <c r="E4" s="83"/>
      <c r="F4" s="67"/>
      <c r="G4" s="21">
        <v>0</v>
      </c>
      <c r="H4" s="21">
        <v>0</v>
      </c>
      <c r="I4" s="83"/>
    </row>
    <row r="5" spans="1:9" ht="18.75" x14ac:dyDescent="0.25">
      <c r="A5" s="55">
        <v>2</v>
      </c>
      <c r="B5" s="67"/>
      <c r="C5" s="57">
        <v>0</v>
      </c>
      <c r="D5" s="57">
        <v>0</v>
      </c>
      <c r="E5" s="55"/>
      <c r="F5" s="67"/>
      <c r="G5" s="21">
        <v>0</v>
      </c>
      <c r="H5" s="21">
        <v>0</v>
      </c>
      <c r="I5" s="55"/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8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8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8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8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8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8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8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8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8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8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8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8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8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8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8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8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8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8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8">
        <v>26</v>
      </c>
      <c r="B29" s="84"/>
      <c r="C29" s="23">
        <v>0</v>
      </c>
      <c r="D29" s="23">
        <v>0</v>
      </c>
      <c r="E29" s="48"/>
      <c r="F29" s="84"/>
      <c r="G29" s="101">
        <v>0</v>
      </c>
      <c r="H29" s="101">
        <v>0</v>
      </c>
      <c r="I29" s="48"/>
    </row>
    <row r="30" spans="1:9" ht="18.75" x14ac:dyDescent="0.25">
      <c r="A30" s="98">
        <v>27</v>
      </c>
      <c r="B30" s="84"/>
      <c r="C30" s="23">
        <v>0</v>
      </c>
      <c r="D30" s="23">
        <v>0</v>
      </c>
      <c r="E30" s="48"/>
      <c r="F30" s="84"/>
      <c r="G30" s="101">
        <v>0</v>
      </c>
      <c r="H30" s="101">
        <v>0</v>
      </c>
      <c r="I30" s="48"/>
    </row>
    <row r="31" spans="1:9" ht="18.75" x14ac:dyDescent="0.25">
      <c r="A31" s="98">
        <v>28</v>
      </c>
      <c r="B31" s="84"/>
      <c r="C31" s="23">
        <v>0</v>
      </c>
      <c r="D31" s="23">
        <v>0</v>
      </c>
      <c r="E31" s="48"/>
      <c r="F31" s="84"/>
      <c r="G31" s="101">
        <v>0</v>
      </c>
      <c r="H31" s="101">
        <v>0</v>
      </c>
      <c r="I31" s="48"/>
    </row>
    <row r="32" spans="1:9" ht="18.75" x14ac:dyDescent="0.25">
      <c r="A32" s="98">
        <v>29</v>
      </c>
      <c r="B32" s="84"/>
      <c r="C32" s="23">
        <v>0</v>
      </c>
      <c r="D32" s="23">
        <v>0</v>
      </c>
      <c r="E32" s="48"/>
      <c r="F32" s="84"/>
      <c r="G32" s="101">
        <v>0</v>
      </c>
      <c r="H32" s="101">
        <v>0</v>
      </c>
      <c r="I32" s="48"/>
    </row>
    <row r="33" spans="1:9" ht="18.75" x14ac:dyDescent="0.25">
      <c r="A33" s="98">
        <v>30</v>
      </c>
      <c r="B33" s="84"/>
      <c r="C33" s="101">
        <v>0</v>
      </c>
      <c r="D33" s="101">
        <v>0</v>
      </c>
      <c r="E33" s="48"/>
      <c r="F33" s="84"/>
      <c r="G33" s="101">
        <v>0</v>
      </c>
      <c r="H33" s="101">
        <v>0</v>
      </c>
      <c r="I33" s="48"/>
    </row>
    <row r="34" spans="1:9" ht="18.75" x14ac:dyDescent="0.25">
      <c r="A34" s="98">
        <v>31</v>
      </c>
      <c r="B34" s="84"/>
      <c r="C34" s="101">
        <v>0</v>
      </c>
      <c r="D34" s="101">
        <v>0</v>
      </c>
      <c r="E34" s="48"/>
      <c r="F34" s="84"/>
      <c r="G34" s="101">
        <v>0</v>
      </c>
      <c r="H34" s="101">
        <v>0</v>
      </c>
      <c r="I34" s="48"/>
    </row>
    <row r="35" spans="1:9" ht="18.75" x14ac:dyDescent="0.25">
      <c r="A35" s="98">
        <v>32</v>
      </c>
      <c r="B35" s="84"/>
      <c r="C35" s="101">
        <v>0</v>
      </c>
      <c r="D35" s="101">
        <v>0</v>
      </c>
      <c r="E35" s="48"/>
      <c r="F35" s="84"/>
      <c r="G35" s="101">
        <v>0</v>
      </c>
      <c r="H35" s="101">
        <v>0</v>
      </c>
      <c r="I35" s="48"/>
    </row>
    <row r="36" spans="1:9" ht="18.75" x14ac:dyDescent="0.25">
      <c r="A36" s="98">
        <v>33</v>
      </c>
      <c r="B36" s="84"/>
      <c r="C36" s="101">
        <v>0</v>
      </c>
      <c r="D36" s="101">
        <v>0</v>
      </c>
      <c r="E36" s="48"/>
      <c r="F36" s="84"/>
      <c r="G36" s="101">
        <v>0</v>
      </c>
      <c r="H36" s="101">
        <v>0</v>
      </c>
      <c r="I36" s="48"/>
    </row>
    <row r="37" spans="1:9" ht="18.75" x14ac:dyDescent="0.25">
      <c r="A37" s="98">
        <v>34</v>
      </c>
      <c r="B37" s="84"/>
      <c r="C37" s="101">
        <v>0</v>
      </c>
      <c r="D37" s="101">
        <v>0</v>
      </c>
      <c r="E37" s="48"/>
      <c r="F37" s="84"/>
      <c r="G37" s="101">
        <v>0</v>
      </c>
      <c r="H37" s="101">
        <v>0</v>
      </c>
      <c r="I37" s="48"/>
    </row>
    <row r="38" spans="1:9" ht="18.75" x14ac:dyDescent="0.25">
      <c r="A38" s="98">
        <v>35</v>
      </c>
      <c r="B38" s="84"/>
      <c r="C38" s="101">
        <v>0</v>
      </c>
      <c r="D38" s="101">
        <v>0</v>
      </c>
      <c r="E38" s="48"/>
      <c r="F38" s="84"/>
      <c r="G38" s="101">
        <v>0</v>
      </c>
      <c r="H38" s="101">
        <v>0</v>
      </c>
      <c r="I38" s="48"/>
    </row>
    <row r="39" spans="1:9" ht="18.75" x14ac:dyDescent="0.25">
      <c r="A39" s="98">
        <v>36</v>
      </c>
      <c r="B39" s="84"/>
      <c r="C39" s="101">
        <v>0</v>
      </c>
      <c r="D39" s="101">
        <v>0</v>
      </c>
      <c r="E39" s="48"/>
      <c r="F39" s="84"/>
      <c r="G39" s="101">
        <v>0</v>
      </c>
      <c r="H39" s="101">
        <v>0</v>
      </c>
      <c r="I39" s="48"/>
    </row>
    <row r="40" spans="1:9" ht="18.75" x14ac:dyDescent="0.25">
      <c r="A40" s="98">
        <v>37</v>
      </c>
      <c r="B40" s="84"/>
      <c r="C40" s="101">
        <v>0</v>
      </c>
      <c r="D40" s="101">
        <v>0</v>
      </c>
      <c r="E40" s="48"/>
      <c r="F40" s="84"/>
      <c r="G40" s="101">
        <v>0</v>
      </c>
      <c r="H40" s="101">
        <v>0</v>
      </c>
      <c r="I40" s="48"/>
    </row>
    <row r="41" spans="1:9" ht="18.75" x14ac:dyDescent="0.25">
      <c r="A41" s="98">
        <v>38</v>
      </c>
      <c r="B41" s="84"/>
      <c r="C41" s="101">
        <v>0</v>
      </c>
      <c r="D41" s="101">
        <v>0</v>
      </c>
      <c r="E41" s="48"/>
      <c r="F41" s="84"/>
      <c r="G41" s="101">
        <v>0</v>
      </c>
      <c r="H41" s="101">
        <v>0</v>
      </c>
      <c r="I41" s="48"/>
    </row>
    <row r="42" spans="1:9" ht="18.75" x14ac:dyDescent="0.25">
      <c r="A42" s="98">
        <v>39</v>
      </c>
      <c r="B42" s="84"/>
      <c r="C42" s="101">
        <v>0</v>
      </c>
      <c r="D42" s="101">
        <v>0</v>
      </c>
      <c r="E42" s="48"/>
      <c r="F42" s="84"/>
      <c r="G42" s="101">
        <v>0</v>
      </c>
      <c r="H42" s="101">
        <v>0</v>
      </c>
      <c r="I42" s="48"/>
    </row>
    <row r="43" spans="1:9" ht="18.75" x14ac:dyDescent="0.25">
      <c r="A43" s="98">
        <v>40</v>
      </c>
      <c r="B43" s="84"/>
      <c r="C43" s="101">
        <v>0</v>
      </c>
      <c r="D43" s="101">
        <v>0</v>
      </c>
      <c r="E43" s="48"/>
      <c r="F43" s="84"/>
      <c r="G43" s="101">
        <v>0</v>
      </c>
      <c r="H43" s="101">
        <v>0</v>
      </c>
      <c r="I43" s="48"/>
    </row>
    <row r="44" spans="1:9" ht="18.75" x14ac:dyDescent="0.25">
      <c r="A44" s="98">
        <v>41</v>
      </c>
      <c r="B44" s="84"/>
      <c r="C44" s="101">
        <v>0</v>
      </c>
      <c r="D44" s="101">
        <v>0</v>
      </c>
      <c r="E44" s="48"/>
      <c r="F44" s="84"/>
      <c r="G44" s="101">
        <v>0</v>
      </c>
      <c r="H44" s="101">
        <v>0</v>
      </c>
      <c r="I44" s="48"/>
    </row>
    <row r="45" spans="1:9" ht="18.75" x14ac:dyDescent="0.25">
      <c r="A45" s="98">
        <v>42</v>
      </c>
      <c r="B45" s="84"/>
      <c r="C45" s="101">
        <v>0</v>
      </c>
      <c r="D45" s="101">
        <v>0</v>
      </c>
      <c r="E45" s="48"/>
      <c r="F45" s="84"/>
      <c r="G45" s="101">
        <v>0</v>
      </c>
      <c r="H45" s="101">
        <v>0</v>
      </c>
      <c r="I45" s="48"/>
    </row>
    <row r="46" spans="1:9" ht="18.75" x14ac:dyDescent="0.25">
      <c r="A46" s="98">
        <v>43</v>
      </c>
      <c r="B46" s="84"/>
      <c r="C46" s="101">
        <v>0</v>
      </c>
      <c r="D46" s="101">
        <v>0</v>
      </c>
      <c r="E46" s="48"/>
      <c r="F46" s="84"/>
      <c r="G46" s="101">
        <v>0</v>
      </c>
      <c r="H46" s="101">
        <v>0</v>
      </c>
      <c r="I46" s="48"/>
    </row>
    <row r="47" spans="1:9" ht="18.75" x14ac:dyDescent="0.25">
      <c r="A47" s="98">
        <v>44</v>
      </c>
      <c r="B47" s="84"/>
      <c r="C47" s="101">
        <v>0</v>
      </c>
      <c r="D47" s="101">
        <v>0</v>
      </c>
      <c r="E47" s="48"/>
      <c r="F47" s="84"/>
      <c r="G47" s="101">
        <v>0</v>
      </c>
      <c r="H47" s="101">
        <v>0</v>
      </c>
      <c r="I47" s="48"/>
    </row>
    <row r="48" spans="1:9" ht="18.75" x14ac:dyDescent="0.25">
      <c r="A48" s="98">
        <v>45</v>
      </c>
      <c r="B48" s="84"/>
      <c r="C48" s="101">
        <v>0</v>
      </c>
      <c r="D48" s="101">
        <v>0</v>
      </c>
      <c r="E48" s="48"/>
      <c r="F48" s="84"/>
      <c r="G48" s="101">
        <v>0</v>
      </c>
      <c r="H48" s="101">
        <v>0</v>
      </c>
      <c r="I48" s="48"/>
    </row>
    <row r="49" spans="1:9" ht="18.75" x14ac:dyDescent="0.25">
      <c r="A49" s="98">
        <v>46</v>
      </c>
      <c r="B49" s="84"/>
      <c r="C49" s="101">
        <v>0</v>
      </c>
      <c r="D49" s="101">
        <v>0</v>
      </c>
      <c r="E49" s="48"/>
      <c r="F49" s="84"/>
      <c r="G49" s="101">
        <v>0</v>
      </c>
      <c r="H49" s="101">
        <v>0</v>
      </c>
      <c r="I49" s="48"/>
    </row>
    <row r="50" spans="1:9" ht="18.75" x14ac:dyDescent="0.25">
      <c r="A50" s="98">
        <v>47</v>
      </c>
      <c r="B50" s="84"/>
      <c r="C50" s="101">
        <v>0</v>
      </c>
      <c r="D50" s="101">
        <v>0</v>
      </c>
      <c r="E50" s="48"/>
      <c r="F50" s="84"/>
      <c r="G50" s="101">
        <v>0</v>
      </c>
      <c r="H50" s="101">
        <v>0</v>
      </c>
      <c r="I50" s="48"/>
    </row>
    <row r="51" spans="1:9" ht="18.75" x14ac:dyDescent="0.25">
      <c r="A51" s="98">
        <v>48</v>
      </c>
      <c r="B51" s="84"/>
      <c r="C51" s="101">
        <v>0</v>
      </c>
      <c r="D51" s="101">
        <v>0</v>
      </c>
      <c r="E51" s="48"/>
      <c r="F51" s="84"/>
      <c r="G51" s="101">
        <v>0</v>
      </c>
      <c r="H51" s="101">
        <v>0</v>
      </c>
      <c r="I51" s="48"/>
    </row>
    <row r="52" spans="1:9" ht="18.75" x14ac:dyDescent="0.25">
      <c r="A52" s="98">
        <v>49</v>
      </c>
      <c r="B52" s="84"/>
      <c r="C52" s="101">
        <v>0</v>
      </c>
      <c r="D52" s="101">
        <v>0</v>
      </c>
      <c r="E52" s="48"/>
      <c r="F52" s="84"/>
      <c r="G52" s="101">
        <v>0</v>
      </c>
      <c r="H52" s="101">
        <v>0</v>
      </c>
      <c r="I52" s="48"/>
    </row>
    <row r="53" spans="1:9" ht="18.75" x14ac:dyDescent="0.25">
      <c r="A53" s="98">
        <v>50</v>
      </c>
      <c r="B53" s="84"/>
      <c r="C53" s="101">
        <v>0</v>
      </c>
      <c r="D53" s="101">
        <v>0</v>
      </c>
      <c r="E53" s="48"/>
      <c r="F53" s="84"/>
      <c r="G53" s="101">
        <v>0</v>
      </c>
      <c r="H53" s="101">
        <v>0</v>
      </c>
      <c r="I53" s="48"/>
    </row>
    <row r="54" spans="1:9" ht="18.75" x14ac:dyDescent="0.25">
      <c r="A54" s="98">
        <v>51</v>
      </c>
      <c r="B54" s="84"/>
      <c r="C54" s="101">
        <v>0</v>
      </c>
      <c r="D54" s="101">
        <v>0</v>
      </c>
      <c r="E54" s="48"/>
      <c r="F54" s="84"/>
      <c r="G54" s="101">
        <v>0</v>
      </c>
      <c r="H54" s="101">
        <v>0</v>
      </c>
      <c r="I54" s="48"/>
    </row>
    <row r="55" spans="1:9" ht="18.75" x14ac:dyDescent="0.25">
      <c r="A55" s="98">
        <v>52</v>
      </c>
      <c r="B55" s="84"/>
      <c r="C55" s="101">
        <v>0</v>
      </c>
      <c r="D55" s="101">
        <v>0</v>
      </c>
      <c r="E55" s="48"/>
      <c r="F55" s="84"/>
      <c r="G55" s="101">
        <v>0</v>
      </c>
      <c r="H55" s="101">
        <v>0</v>
      </c>
      <c r="I55" s="48"/>
    </row>
    <row r="56" spans="1:9" ht="18.75" x14ac:dyDescent="0.25">
      <c r="A56" s="98">
        <v>53</v>
      </c>
      <c r="B56" s="84"/>
      <c r="C56" s="101">
        <v>0</v>
      </c>
      <c r="D56" s="101">
        <v>0</v>
      </c>
      <c r="E56" s="48"/>
      <c r="F56" s="84"/>
      <c r="G56" s="101">
        <v>0</v>
      </c>
      <c r="H56" s="101">
        <v>0</v>
      </c>
      <c r="I56" s="48"/>
    </row>
    <row r="57" spans="1:9" ht="18.75" x14ac:dyDescent="0.25">
      <c r="A57" s="98">
        <v>52</v>
      </c>
      <c r="B57" s="84"/>
      <c r="C57" s="101">
        <v>0</v>
      </c>
      <c r="D57" s="101">
        <v>0</v>
      </c>
      <c r="E57" s="48"/>
      <c r="F57" s="84"/>
      <c r="G57" s="101">
        <v>0</v>
      </c>
      <c r="H57" s="101">
        <v>0</v>
      </c>
      <c r="I57" s="48"/>
    </row>
    <row r="58" spans="1:9" ht="18.75" x14ac:dyDescent="0.25">
      <c r="A58" s="98">
        <v>55</v>
      </c>
      <c r="B58" s="84"/>
      <c r="C58" s="23">
        <v>0</v>
      </c>
      <c r="D58" s="23">
        <v>0</v>
      </c>
      <c r="E58" s="48"/>
      <c r="F58" s="84"/>
      <c r="G58" s="101">
        <v>0</v>
      </c>
      <c r="H58" s="101">
        <v>0</v>
      </c>
      <c r="I58" s="48"/>
    </row>
    <row r="59" spans="1:9" ht="18.75" x14ac:dyDescent="0.25">
      <c r="A59" s="361" t="s">
        <v>84</v>
      </c>
      <c r="B59" s="362"/>
      <c r="C59" s="35">
        <f>SUM(C4:C58)</f>
        <v>0</v>
      </c>
      <c r="D59" s="35">
        <f>SUM(D4:D58)</f>
        <v>0</v>
      </c>
      <c r="E59" s="52"/>
      <c r="F59" s="52"/>
      <c r="G59" s="35">
        <f>SUM(G4:G58)</f>
        <v>0</v>
      </c>
      <c r="H59" s="35">
        <f>SUM(H4:H58)</f>
        <v>0</v>
      </c>
      <c r="I59" s="52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6"/>
  <sheetViews>
    <sheetView view="pageBreakPreview" zoomScale="60" zoomScaleNormal="80" workbookViewId="0">
      <selection activeCell="K9" sqref="K9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368" t="s">
        <v>238</v>
      </c>
      <c r="B2" s="368"/>
      <c r="C2" s="368"/>
      <c r="D2" s="368"/>
      <c r="E2" s="368"/>
      <c r="F2" s="368"/>
      <c r="G2" s="368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337" t="s">
        <v>113</v>
      </c>
      <c r="B3" s="366" t="s">
        <v>107</v>
      </c>
      <c r="C3" s="366"/>
      <c r="D3" s="337" t="s">
        <v>243</v>
      </c>
      <c r="E3" s="367" t="s">
        <v>236</v>
      </c>
      <c r="F3" s="337" t="s">
        <v>115</v>
      </c>
      <c r="G3" s="337" t="s">
        <v>116</v>
      </c>
      <c r="H3" s="337" t="s">
        <v>113</v>
      </c>
      <c r="I3" s="366" t="s">
        <v>107</v>
      </c>
      <c r="J3" s="366"/>
      <c r="K3" s="337" t="s">
        <v>242</v>
      </c>
      <c r="L3" s="367" t="s">
        <v>236</v>
      </c>
      <c r="M3" s="337" t="s">
        <v>115</v>
      </c>
      <c r="N3" s="337" t="s">
        <v>116</v>
      </c>
    </row>
    <row r="4" spans="1:14" s="5" customFormat="1" ht="102.75" customHeight="1" x14ac:dyDescent="0.25">
      <c r="A4" s="337"/>
      <c r="B4" s="50" t="s">
        <v>53</v>
      </c>
      <c r="C4" s="50" t="s">
        <v>83</v>
      </c>
      <c r="D4" s="337"/>
      <c r="E4" s="367"/>
      <c r="F4" s="337"/>
      <c r="G4" s="337"/>
      <c r="H4" s="337"/>
      <c r="I4" s="50" t="s">
        <v>53</v>
      </c>
      <c r="J4" s="50" t="s">
        <v>83</v>
      </c>
      <c r="K4" s="337"/>
      <c r="L4" s="367"/>
      <c r="M4" s="337"/>
      <c r="N4" s="337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1</v>
      </c>
      <c r="C5" s="35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1</v>
      </c>
      <c r="D5" s="225"/>
      <c r="E5" s="225"/>
      <c r="F5" s="35">
        <f>SUM(F6:F146)</f>
        <v>1080</v>
      </c>
      <c r="G5" s="225"/>
      <c r="H5" s="62" t="s">
        <v>114</v>
      </c>
      <c r="I5" s="35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13</v>
      </c>
      <c r="J5" s="35">
        <f>SUM(J6:J146)</f>
        <v>13</v>
      </c>
      <c r="K5" s="225"/>
      <c r="L5" s="225"/>
      <c r="M5" s="35">
        <f>SUM(M6:M146)</f>
        <v>2579</v>
      </c>
      <c r="N5" s="225"/>
    </row>
    <row r="6" spans="1:14" ht="57.75" customHeight="1" x14ac:dyDescent="0.25">
      <c r="A6" s="160"/>
      <c r="B6" s="159">
        <v>1</v>
      </c>
      <c r="C6" s="159">
        <v>1</v>
      </c>
      <c r="D6" s="157" t="s">
        <v>341</v>
      </c>
      <c r="E6" s="158" t="s">
        <v>344</v>
      </c>
      <c r="F6" s="159">
        <v>1080</v>
      </c>
      <c r="G6" s="158" t="s">
        <v>318</v>
      </c>
      <c r="H6" s="160"/>
      <c r="I6" s="159">
        <v>1</v>
      </c>
      <c r="J6" s="159">
        <v>1</v>
      </c>
      <c r="K6" s="157" t="s">
        <v>334</v>
      </c>
      <c r="L6" s="158" t="s">
        <v>345</v>
      </c>
      <c r="M6" s="159">
        <v>100</v>
      </c>
      <c r="N6" s="158" t="s">
        <v>346</v>
      </c>
    </row>
    <row r="7" spans="1:14" ht="60" customHeight="1" x14ac:dyDescent="0.25">
      <c r="A7" s="63"/>
      <c r="B7" s="21">
        <v>0</v>
      </c>
      <c r="C7" s="21">
        <v>0</v>
      </c>
      <c r="D7" s="67"/>
      <c r="E7" s="98"/>
      <c r="F7" s="21">
        <v>0</v>
      </c>
      <c r="G7" s="55"/>
      <c r="H7" s="63"/>
      <c r="I7" s="21">
        <v>1</v>
      </c>
      <c r="J7" s="21">
        <v>1</v>
      </c>
      <c r="K7" s="67" t="s">
        <v>335</v>
      </c>
      <c r="L7" s="98" t="s">
        <v>671</v>
      </c>
      <c r="M7" s="21">
        <v>340</v>
      </c>
      <c r="N7" s="55" t="s">
        <v>347</v>
      </c>
    </row>
    <row r="8" spans="1:14" ht="39.75" customHeight="1" x14ac:dyDescent="0.25">
      <c r="A8" s="63"/>
      <c r="B8" s="21">
        <v>0</v>
      </c>
      <c r="C8" s="21">
        <v>0</v>
      </c>
      <c r="D8" s="67"/>
      <c r="E8" s="98"/>
      <c r="F8" s="21">
        <v>0</v>
      </c>
      <c r="G8" s="55"/>
      <c r="H8" s="63"/>
      <c r="I8" s="21">
        <v>1</v>
      </c>
      <c r="J8" s="21">
        <v>1</v>
      </c>
      <c r="K8" s="67" t="s">
        <v>336</v>
      </c>
      <c r="L8" s="98" t="s">
        <v>671</v>
      </c>
      <c r="M8" s="21">
        <v>82</v>
      </c>
      <c r="N8" s="55" t="s">
        <v>298</v>
      </c>
    </row>
    <row r="9" spans="1:14" ht="37.5" customHeight="1" x14ac:dyDescent="0.25">
      <c r="A9" s="63"/>
      <c r="B9" s="21">
        <v>0</v>
      </c>
      <c r="C9" s="21">
        <v>0</v>
      </c>
      <c r="D9" s="67"/>
      <c r="E9" s="98"/>
      <c r="F9" s="21">
        <v>0</v>
      </c>
      <c r="G9" s="55"/>
      <c r="H9" s="63"/>
      <c r="I9" s="21">
        <v>1</v>
      </c>
      <c r="J9" s="21">
        <v>1</v>
      </c>
      <c r="K9" s="67" t="s">
        <v>337</v>
      </c>
      <c r="L9" s="98" t="s">
        <v>348</v>
      </c>
      <c r="M9" s="21">
        <v>460</v>
      </c>
      <c r="N9" s="55" t="s">
        <v>347</v>
      </c>
    </row>
    <row r="10" spans="1:14" ht="43.5" customHeight="1" x14ac:dyDescent="0.25">
      <c r="A10" s="63"/>
      <c r="B10" s="21">
        <v>0</v>
      </c>
      <c r="C10" s="21">
        <v>0</v>
      </c>
      <c r="D10" s="67"/>
      <c r="E10" s="98"/>
      <c r="F10" s="21">
        <v>0</v>
      </c>
      <c r="G10" s="55"/>
      <c r="H10" s="63"/>
      <c r="I10" s="21">
        <v>1</v>
      </c>
      <c r="J10" s="21">
        <v>1</v>
      </c>
      <c r="K10" s="67" t="s">
        <v>654</v>
      </c>
      <c r="L10" s="98" t="s">
        <v>348</v>
      </c>
      <c r="M10" s="21">
        <v>100</v>
      </c>
      <c r="N10" s="55" t="s">
        <v>304</v>
      </c>
    </row>
    <row r="11" spans="1:14" ht="54.75" customHeight="1" x14ac:dyDescent="0.25">
      <c r="A11" s="63"/>
      <c r="B11" s="21">
        <v>0</v>
      </c>
      <c r="C11" s="21">
        <v>0</v>
      </c>
      <c r="D11" s="67"/>
      <c r="E11" s="98"/>
      <c r="F11" s="21">
        <v>0</v>
      </c>
      <c r="G11" s="55"/>
      <c r="H11" s="63"/>
      <c r="I11" s="21">
        <v>1</v>
      </c>
      <c r="J11" s="21">
        <v>1</v>
      </c>
      <c r="K11" s="67" t="s">
        <v>338</v>
      </c>
      <c r="L11" s="98" t="s">
        <v>344</v>
      </c>
      <c r="M11" s="21">
        <v>500</v>
      </c>
      <c r="N11" s="242">
        <v>11232</v>
      </c>
    </row>
    <row r="12" spans="1:14" ht="54" customHeight="1" x14ac:dyDescent="0.25">
      <c r="A12" s="63"/>
      <c r="B12" s="21">
        <v>0</v>
      </c>
      <c r="C12" s="21">
        <v>0</v>
      </c>
      <c r="D12" s="67"/>
      <c r="E12" s="98"/>
      <c r="F12" s="21">
        <v>0</v>
      </c>
      <c r="G12" s="55"/>
      <c r="H12" s="63"/>
      <c r="I12" s="21">
        <v>1</v>
      </c>
      <c r="J12" s="21">
        <v>1</v>
      </c>
      <c r="K12" s="67" t="s">
        <v>672</v>
      </c>
      <c r="L12" s="98" t="s">
        <v>348</v>
      </c>
      <c r="M12" s="21">
        <v>215</v>
      </c>
      <c r="N12" s="55" t="s">
        <v>347</v>
      </c>
    </row>
    <row r="13" spans="1:14" ht="41.25" customHeight="1" x14ac:dyDescent="0.25">
      <c r="A13" s="63"/>
      <c r="B13" s="21">
        <v>0</v>
      </c>
      <c r="C13" s="21">
        <v>0</v>
      </c>
      <c r="D13" s="67"/>
      <c r="E13" s="98"/>
      <c r="F13" s="21">
        <v>0</v>
      </c>
      <c r="G13" s="55"/>
      <c r="H13" s="63"/>
      <c r="I13" s="21">
        <v>1</v>
      </c>
      <c r="J13" s="21">
        <v>1</v>
      </c>
      <c r="K13" s="67" t="s">
        <v>339</v>
      </c>
      <c r="L13" s="98" t="s">
        <v>344</v>
      </c>
      <c r="M13" s="21">
        <v>63</v>
      </c>
      <c r="N13" s="55" t="s">
        <v>318</v>
      </c>
    </row>
    <row r="14" spans="1:14" ht="47.25" customHeight="1" x14ac:dyDescent="0.25">
      <c r="A14" s="63"/>
      <c r="B14" s="21">
        <v>0</v>
      </c>
      <c r="C14" s="21">
        <v>0</v>
      </c>
      <c r="D14" s="67"/>
      <c r="E14" s="98"/>
      <c r="F14" s="21">
        <v>0</v>
      </c>
      <c r="G14" s="55"/>
      <c r="H14" s="63"/>
      <c r="I14" s="21">
        <v>1</v>
      </c>
      <c r="J14" s="21">
        <v>1</v>
      </c>
      <c r="K14" s="67" t="s">
        <v>354</v>
      </c>
      <c r="L14" s="98" t="s">
        <v>344</v>
      </c>
      <c r="M14" s="21">
        <v>144</v>
      </c>
      <c r="N14" s="55" t="s">
        <v>347</v>
      </c>
    </row>
    <row r="15" spans="1:14" ht="39" customHeight="1" x14ac:dyDescent="0.25">
      <c r="A15" s="63"/>
      <c r="B15" s="21">
        <v>0</v>
      </c>
      <c r="C15" s="21">
        <v>0</v>
      </c>
      <c r="D15" s="67"/>
      <c r="E15" s="98"/>
      <c r="F15" s="21">
        <v>0</v>
      </c>
      <c r="G15" s="55"/>
      <c r="H15" s="63"/>
      <c r="I15" s="21">
        <v>1</v>
      </c>
      <c r="J15" s="21">
        <v>1</v>
      </c>
      <c r="K15" s="67" t="s">
        <v>340</v>
      </c>
      <c r="L15" s="98" t="s">
        <v>350</v>
      </c>
      <c r="M15" s="21">
        <v>242</v>
      </c>
      <c r="N15" s="55" t="s">
        <v>347</v>
      </c>
    </row>
    <row r="16" spans="1:14" ht="37.5" x14ac:dyDescent="0.25">
      <c r="A16" s="63"/>
      <c r="B16" s="21">
        <v>0</v>
      </c>
      <c r="C16" s="21">
        <v>0</v>
      </c>
      <c r="D16" s="67"/>
      <c r="E16" s="98"/>
      <c r="F16" s="21">
        <v>0</v>
      </c>
      <c r="G16" s="55"/>
      <c r="H16" s="63"/>
      <c r="I16" s="21">
        <v>1</v>
      </c>
      <c r="J16" s="21">
        <v>1</v>
      </c>
      <c r="K16" s="67" t="s">
        <v>342</v>
      </c>
      <c r="L16" s="98" t="s">
        <v>353</v>
      </c>
      <c r="M16" s="21">
        <v>85</v>
      </c>
      <c r="N16" s="55" t="s">
        <v>347</v>
      </c>
    </row>
    <row r="17" spans="1:14" ht="46.5" customHeight="1" x14ac:dyDescent="0.25">
      <c r="A17" s="63"/>
      <c r="B17" s="21">
        <v>0</v>
      </c>
      <c r="C17" s="21">
        <v>0</v>
      </c>
      <c r="D17" s="67"/>
      <c r="E17" s="98"/>
      <c r="F17" s="21">
        <v>0</v>
      </c>
      <c r="G17" s="55"/>
      <c r="H17" s="63"/>
      <c r="I17" s="21">
        <v>1</v>
      </c>
      <c r="J17" s="21">
        <v>1</v>
      </c>
      <c r="K17" s="67" t="s">
        <v>343</v>
      </c>
      <c r="L17" s="98" t="s">
        <v>349</v>
      </c>
      <c r="M17" s="21">
        <v>98</v>
      </c>
      <c r="N17" s="55">
        <v>14</v>
      </c>
    </row>
    <row r="18" spans="1:14" ht="42.75" customHeight="1" x14ac:dyDescent="0.25">
      <c r="A18" s="63"/>
      <c r="B18" s="21">
        <v>0</v>
      </c>
      <c r="C18" s="21">
        <v>0</v>
      </c>
      <c r="D18" s="67"/>
      <c r="E18" s="98"/>
      <c r="F18" s="21">
        <v>0</v>
      </c>
      <c r="G18" s="55"/>
      <c r="H18" s="63"/>
      <c r="I18" s="21">
        <v>1</v>
      </c>
      <c r="J18" s="21">
        <v>1</v>
      </c>
      <c r="K18" s="67" t="s">
        <v>655</v>
      </c>
      <c r="L18" s="98" t="s">
        <v>351</v>
      </c>
      <c r="M18" s="21">
        <v>150</v>
      </c>
      <c r="N18" s="55" t="s">
        <v>352</v>
      </c>
    </row>
    <row r="19" spans="1:14" ht="18.75" x14ac:dyDescent="0.25">
      <c r="A19" s="63"/>
      <c r="B19" s="21">
        <v>0</v>
      </c>
      <c r="C19" s="21">
        <v>0</v>
      </c>
      <c r="D19" s="67"/>
      <c r="E19" s="98"/>
      <c r="F19" s="21">
        <v>0</v>
      </c>
      <c r="G19" s="55"/>
      <c r="H19" s="63"/>
      <c r="I19" s="21">
        <v>0</v>
      </c>
      <c r="J19" s="21">
        <v>0</v>
      </c>
      <c r="K19" s="67"/>
      <c r="L19" s="98"/>
      <c r="M19" s="21">
        <v>0</v>
      </c>
      <c r="N19" s="55"/>
    </row>
    <row r="20" spans="1:14" ht="18.75" x14ac:dyDescent="0.25">
      <c r="A20" s="63"/>
      <c r="B20" s="21">
        <v>0</v>
      </c>
      <c r="C20" s="21">
        <v>0</v>
      </c>
      <c r="D20" s="67"/>
      <c r="E20" s="98"/>
      <c r="F20" s="21">
        <v>0</v>
      </c>
      <c r="G20" s="55"/>
      <c r="H20" s="63"/>
      <c r="I20" s="21">
        <v>0</v>
      </c>
      <c r="J20" s="21">
        <v>0</v>
      </c>
      <c r="K20" s="67"/>
      <c r="L20" s="98"/>
      <c r="M20" s="21">
        <v>0</v>
      </c>
      <c r="N20" s="55"/>
    </row>
    <row r="21" spans="1:14" ht="18.75" x14ac:dyDescent="0.25">
      <c r="A21" s="63"/>
      <c r="B21" s="21">
        <v>0</v>
      </c>
      <c r="C21" s="21">
        <v>0</v>
      </c>
      <c r="D21" s="67"/>
      <c r="E21" s="98"/>
      <c r="F21" s="21">
        <v>0</v>
      </c>
      <c r="G21" s="55"/>
      <c r="H21" s="63"/>
      <c r="I21" s="21">
        <v>0</v>
      </c>
      <c r="J21" s="21">
        <v>0</v>
      </c>
      <c r="K21" s="67"/>
      <c r="L21" s="98"/>
      <c r="M21" s="21">
        <v>0</v>
      </c>
      <c r="N21" s="55"/>
    </row>
    <row r="22" spans="1:14" ht="18.75" x14ac:dyDescent="0.25">
      <c r="A22" s="63"/>
      <c r="B22" s="21">
        <v>0</v>
      </c>
      <c r="C22" s="21">
        <v>0</v>
      </c>
      <c r="D22" s="67"/>
      <c r="E22" s="98"/>
      <c r="F22" s="21">
        <v>0</v>
      </c>
      <c r="G22" s="55"/>
      <c r="H22" s="63"/>
      <c r="I22" s="21">
        <v>0</v>
      </c>
      <c r="J22" s="21">
        <v>0</v>
      </c>
      <c r="K22" s="67"/>
      <c r="L22" s="98"/>
      <c r="M22" s="21">
        <v>0</v>
      </c>
      <c r="N22" s="55"/>
    </row>
    <row r="23" spans="1:14" ht="18.75" x14ac:dyDescent="0.25">
      <c r="A23" s="63"/>
      <c r="B23" s="21">
        <v>0</v>
      </c>
      <c r="C23" s="21">
        <v>0</v>
      </c>
      <c r="D23" s="67"/>
      <c r="E23" s="98"/>
      <c r="F23" s="21">
        <v>0</v>
      </c>
      <c r="G23" s="55"/>
      <c r="H23" s="63"/>
      <c r="I23" s="21">
        <v>0</v>
      </c>
      <c r="J23" s="21">
        <v>0</v>
      </c>
      <c r="K23" s="67"/>
      <c r="L23" s="98"/>
      <c r="M23" s="21">
        <v>0</v>
      </c>
      <c r="N23" s="55"/>
    </row>
    <row r="24" spans="1:14" ht="18.75" x14ac:dyDescent="0.25">
      <c r="A24" s="63"/>
      <c r="B24" s="21">
        <v>0</v>
      </c>
      <c r="C24" s="21">
        <v>0</v>
      </c>
      <c r="D24" s="67"/>
      <c r="E24" s="98"/>
      <c r="F24" s="21">
        <v>0</v>
      </c>
      <c r="G24" s="55"/>
      <c r="H24" s="63"/>
      <c r="I24" s="21">
        <v>0</v>
      </c>
      <c r="J24" s="21">
        <v>0</v>
      </c>
      <c r="K24" s="67"/>
      <c r="L24" s="98"/>
      <c r="M24" s="21">
        <v>0</v>
      </c>
      <c r="N24" s="55"/>
    </row>
    <row r="25" spans="1:14" ht="18.75" x14ac:dyDescent="0.25">
      <c r="A25" s="63"/>
      <c r="B25" s="21">
        <v>0</v>
      </c>
      <c r="C25" s="21">
        <v>0</v>
      </c>
      <c r="D25" s="67"/>
      <c r="E25" s="98"/>
      <c r="F25" s="21">
        <v>0</v>
      </c>
      <c r="G25" s="55"/>
      <c r="H25" s="63"/>
      <c r="I25" s="21">
        <v>0</v>
      </c>
      <c r="J25" s="21">
        <v>0</v>
      </c>
      <c r="K25" s="67"/>
      <c r="L25" s="98"/>
      <c r="M25" s="21">
        <v>0</v>
      </c>
      <c r="N25" s="55"/>
    </row>
    <row r="26" spans="1:14" ht="18.75" x14ac:dyDescent="0.25">
      <c r="A26" s="63"/>
      <c r="B26" s="21">
        <v>0</v>
      </c>
      <c r="C26" s="21">
        <v>0</v>
      </c>
      <c r="D26" s="67"/>
      <c r="E26" s="98"/>
      <c r="F26" s="21">
        <v>0</v>
      </c>
      <c r="G26" s="55"/>
      <c r="H26" s="63"/>
      <c r="I26" s="21">
        <v>0</v>
      </c>
      <c r="J26" s="21">
        <v>0</v>
      </c>
      <c r="K26" s="67"/>
      <c r="L26" s="98"/>
      <c r="M26" s="21">
        <v>0</v>
      </c>
      <c r="N26" s="55"/>
    </row>
    <row r="27" spans="1:14" ht="18.75" x14ac:dyDescent="0.25">
      <c r="A27" s="63"/>
      <c r="B27" s="21">
        <v>0</v>
      </c>
      <c r="C27" s="21">
        <v>0</v>
      </c>
      <c r="D27" s="67"/>
      <c r="E27" s="98"/>
      <c r="F27" s="21">
        <v>0</v>
      </c>
      <c r="G27" s="55"/>
      <c r="H27" s="63"/>
      <c r="I27" s="21">
        <v>0</v>
      </c>
      <c r="J27" s="21">
        <v>0</v>
      </c>
      <c r="K27" s="67"/>
      <c r="L27" s="98"/>
      <c r="M27" s="21">
        <v>0</v>
      </c>
      <c r="N27" s="55"/>
    </row>
    <row r="28" spans="1:14" ht="18.75" x14ac:dyDescent="0.25">
      <c r="A28" s="63"/>
      <c r="B28" s="21">
        <v>0</v>
      </c>
      <c r="C28" s="21">
        <v>0</v>
      </c>
      <c r="D28" s="67"/>
      <c r="E28" s="98"/>
      <c r="F28" s="21">
        <v>0</v>
      </c>
      <c r="G28" s="55"/>
      <c r="H28" s="63"/>
      <c r="I28" s="21">
        <v>0</v>
      </c>
      <c r="J28" s="21">
        <v>0</v>
      </c>
      <c r="K28" s="67"/>
      <c r="L28" s="98"/>
      <c r="M28" s="21">
        <v>0</v>
      </c>
      <c r="N28" s="55"/>
    </row>
    <row r="29" spans="1:14" ht="18.75" x14ac:dyDescent="0.25">
      <c r="A29" s="63"/>
      <c r="B29" s="21">
        <v>0</v>
      </c>
      <c r="C29" s="21">
        <v>0</v>
      </c>
      <c r="D29" s="67"/>
      <c r="E29" s="98"/>
      <c r="F29" s="21">
        <v>0</v>
      </c>
      <c r="G29" s="55"/>
      <c r="H29" s="63"/>
      <c r="I29" s="21">
        <v>0</v>
      </c>
      <c r="J29" s="21">
        <v>0</v>
      </c>
      <c r="K29" s="67"/>
      <c r="L29" s="98"/>
      <c r="M29" s="21">
        <v>0</v>
      </c>
      <c r="N29" s="55"/>
    </row>
    <row r="30" spans="1:14" ht="18.75" x14ac:dyDescent="0.25">
      <c r="A30" s="63"/>
      <c r="B30" s="21">
        <v>0</v>
      </c>
      <c r="C30" s="21">
        <v>0</v>
      </c>
      <c r="D30" s="67"/>
      <c r="E30" s="98"/>
      <c r="F30" s="21">
        <v>0</v>
      </c>
      <c r="G30" s="55"/>
      <c r="H30" s="63"/>
      <c r="I30" s="21">
        <v>0</v>
      </c>
      <c r="J30" s="21">
        <v>0</v>
      </c>
      <c r="K30" s="67"/>
      <c r="L30" s="98"/>
      <c r="M30" s="21">
        <v>0</v>
      </c>
      <c r="N30" s="55"/>
    </row>
    <row r="31" spans="1:14" ht="18.75" x14ac:dyDescent="0.25">
      <c r="A31" s="63"/>
      <c r="B31" s="21">
        <v>0</v>
      </c>
      <c r="C31" s="21">
        <v>0</v>
      </c>
      <c r="D31" s="67"/>
      <c r="E31" s="98"/>
      <c r="F31" s="21">
        <v>0</v>
      </c>
      <c r="G31" s="55"/>
      <c r="H31" s="63"/>
      <c r="I31" s="21">
        <v>0</v>
      </c>
      <c r="J31" s="21">
        <v>0</v>
      </c>
      <c r="K31" s="67"/>
      <c r="L31" s="98"/>
      <c r="M31" s="21">
        <v>0</v>
      </c>
      <c r="N31" s="55"/>
    </row>
    <row r="32" spans="1:14" ht="18.75" x14ac:dyDescent="0.25">
      <c r="A32" s="63"/>
      <c r="B32" s="21">
        <v>0</v>
      </c>
      <c r="C32" s="21">
        <v>0</v>
      </c>
      <c r="D32" s="67"/>
      <c r="E32" s="98"/>
      <c r="F32" s="21">
        <v>0</v>
      </c>
      <c r="G32" s="55"/>
      <c r="H32" s="63"/>
      <c r="I32" s="21">
        <v>0</v>
      </c>
      <c r="J32" s="21">
        <v>0</v>
      </c>
      <c r="K32" s="67"/>
      <c r="L32" s="98"/>
      <c r="M32" s="21">
        <v>0</v>
      </c>
      <c r="N32" s="55"/>
    </row>
    <row r="33" spans="1:14" ht="18.75" x14ac:dyDescent="0.25">
      <c r="A33" s="63"/>
      <c r="B33" s="21">
        <v>0</v>
      </c>
      <c r="C33" s="21">
        <v>0</v>
      </c>
      <c r="D33" s="67"/>
      <c r="E33" s="98"/>
      <c r="F33" s="21">
        <v>0</v>
      </c>
      <c r="G33" s="55"/>
      <c r="H33" s="63"/>
      <c r="I33" s="21">
        <v>0</v>
      </c>
      <c r="J33" s="21">
        <v>0</v>
      </c>
      <c r="K33" s="67"/>
      <c r="L33" s="98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8"/>
      <c r="F34" s="21">
        <v>0</v>
      </c>
      <c r="G34" s="55"/>
      <c r="H34" s="63"/>
      <c r="I34" s="21">
        <v>0</v>
      </c>
      <c r="J34" s="21">
        <v>0</v>
      </c>
      <c r="K34" s="67"/>
      <c r="L34" s="98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8"/>
      <c r="F35" s="21">
        <v>0</v>
      </c>
      <c r="G35" s="55"/>
      <c r="H35" s="63"/>
      <c r="I35" s="21">
        <v>0</v>
      </c>
      <c r="J35" s="21">
        <v>0</v>
      </c>
      <c r="K35" s="67"/>
      <c r="L35" s="98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8"/>
      <c r="F36" s="21">
        <v>0</v>
      </c>
      <c r="G36" s="55"/>
      <c r="H36" s="63"/>
      <c r="I36" s="21">
        <v>0</v>
      </c>
      <c r="J36" s="21">
        <v>0</v>
      </c>
      <c r="K36" s="67"/>
      <c r="L36" s="98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8"/>
      <c r="F37" s="21">
        <v>0</v>
      </c>
      <c r="G37" s="55"/>
      <c r="H37" s="63"/>
      <c r="I37" s="21">
        <v>0</v>
      </c>
      <c r="J37" s="21">
        <v>0</v>
      </c>
      <c r="K37" s="67"/>
      <c r="L37" s="98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8"/>
      <c r="F38" s="21">
        <v>0</v>
      </c>
      <c r="G38" s="55"/>
      <c r="H38" s="63"/>
      <c r="I38" s="21">
        <v>0</v>
      </c>
      <c r="J38" s="21">
        <v>0</v>
      </c>
      <c r="K38" s="67"/>
      <c r="L38" s="98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8"/>
      <c r="F39" s="21">
        <v>0</v>
      </c>
      <c r="G39" s="55"/>
      <c r="H39" s="63"/>
      <c r="I39" s="21">
        <v>0</v>
      </c>
      <c r="J39" s="21">
        <v>0</v>
      </c>
      <c r="K39" s="67"/>
      <c r="L39" s="98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8"/>
      <c r="F40" s="21">
        <v>0</v>
      </c>
      <c r="G40" s="55"/>
      <c r="H40" s="63"/>
      <c r="I40" s="21">
        <v>0</v>
      </c>
      <c r="J40" s="21">
        <v>0</v>
      </c>
      <c r="K40" s="67"/>
      <c r="L40" s="98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8"/>
      <c r="F41" s="21">
        <v>0</v>
      </c>
      <c r="G41" s="55"/>
      <c r="H41" s="63"/>
      <c r="I41" s="21">
        <v>0</v>
      </c>
      <c r="J41" s="21">
        <v>0</v>
      </c>
      <c r="K41" s="67"/>
      <c r="L41" s="98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8"/>
      <c r="F42" s="21">
        <v>0</v>
      </c>
      <c r="G42" s="55"/>
      <c r="H42" s="63"/>
      <c r="I42" s="21">
        <v>0</v>
      </c>
      <c r="J42" s="21">
        <v>0</v>
      </c>
      <c r="K42" s="67"/>
      <c r="L42" s="98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8"/>
      <c r="F43" s="21">
        <v>0</v>
      </c>
      <c r="G43" s="55"/>
      <c r="H43" s="63"/>
      <c r="I43" s="21">
        <v>0</v>
      </c>
      <c r="J43" s="21">
        <v>0</v>
      </c>
      <c r="K43" s="67"/>
      <c r="L43" s="98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8"/>
      <c r="F44" s="21">
        <v>0</v>
      </c>
      <c r="G44" s="55"/>
      <c r="H44" s="63"/>
      <c r="I44" s="21">
        <v>0</v>
      </c>
      <c r="J44" s="21">
        <v>0</v>
      </c>
      <c r="K44" s="67"/>
      <c r="L44" s="98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8"/>
      <c r="F45" s="21">
        <v>0</v>
      </c>
      <c r="G45" s="55"/>
      <c r="H45" s="63"/>
      <c r="I45" s="21">
        <v>0</v>
      </c>
      <c r="J45" s="21">
        <v>0</v>
      </c>
      <c r="K45" s="67"/>
      <c r="L45" s="98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8"/>
      <c r="F46" s="21">
        <v>0</v>
      </c>
      <c r="G46" s="55"/>
      <c r="H46" s="63"/>
      <c r="I46" s="21">
        <v>0</v>
      </c>
      <c r="J46" s="21">
        <v>0</v>
      </c>
      <c r="K46" s="67"/>
      <c r="L46" s="98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8"/>
      <c r="F47" s="21">
        <v>0</v>
      </c>
      <c r="G47" s="55"/>
      <c r="H47" s="63"/>
      <c r="I47" s="21">
        <v>0</v>
      </c>
      <c r="J47" s="21">
        <v>0</v>
      </c>
      <c r="K47" s="67"/>
      <c r="L47" s="98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8"/>
      <c r="F48" s="21">
        <v>0</v>
      </c>
      <c r="G48" s="55"/>
      <c r="H48" s="63"/>
      <c r="I48" s="21">
        <v>0</v>
      </c>
      <c r="J48" s="21">
        <v>0</v>
      </c>
      <c r="K48" s="67"/>
      <c r="L48" s="98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8"/>
      <c r="F49" s="21">
        <v>0</v>
      </c>
      <c r="G49" s="55"/>
      <c r="H49" s="63"/>
      <c r="I49" s="21">
        <v>0</v>
      </c>
      <c r="J49" s="21">
        <v>0</v>
      </c>
      <c r="K49" s="67"/>
      <c r="L49" s="98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8"/>
      <c r="F50" s="21">
        <v>0</v>
      </c>
      <c r="G50" s="55"/>
      <c r="H50" s="63"/>
      <c r="I50" s="21">
        <v>0</v>
      </c>
      <c r="J50" s="21">
        <v>0</v>
      </c>
      <c r="K50" s="67"/>
      <c r="L50" s="98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8"/>
      <c r="F51" s="21">
        <v>0</v>
      </c>
      <c r="G51" s="55"/>
      <c r="H51" s="63"/>
      <c r="I51" s="21">
        <v>0</v>
      </c>
      <c r="J51" s="21">
        <v>0</v>
      </c>
      <c r="K51" s="67"/>
      <c r="L51" s="98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8"/>
      <c r="F52" s="21">
        <v>0</v>
      </c>
      <c r="G52" s="55"/>
      <c r="H52" s="63"/>
      <c r="I52" s="21">
        <v>0</v>
      </c>
      <c r="J52" s="21">
        <v>0</v>
      </c>
      <c r="K52" s="67"/>
      <c r="L52" s="98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8"/>
      <c r="F53" s="21">
        <v>0</v>
      </c>
      <c r="G53" s="55"/>
      <c r="H53" s="63"/>
      <c r="I53" s="21">
        <v>0</v>
      </c>
      <c r="J53" s="21">
        <v>0</v>
      </c>
      <c r="K53" s="67"/>
      <c r="L53" s="98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8"/>
      <c r="F54" s="21">
        <v>0</v>
      </c>
      <c r="G54" s="55"/>
      <c r="H54" s="63"/>
      <c r="I54" s="21">
        <v>0</v>
      </c>
      <c r="J54" s="21">
        <v>0</v>
      </c>
      <c r="K54" s="67"/>
      <c r="L54" s="98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8"/>
      <c r="F55" s="21">
        <v>0</v>
      </c>
      <c r="G55" s="55"/>
      <c r="H55" s="63"/>
      <c r="I55" s="21">
        <v>0</v>
      </c>
      <c r="J55" s="21">
        <v>0</v>
      </c>
      <c r="K55" s="67"/>
      <c r="L55" s="98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8"/>
      <c r="F56" s="21">
        <v>0</v>
      </c>
      <c r="G56" s="55"/>
      <c r="H56" s="63"/>
      <c r="I56" s="21">
        <v>0</v>
      </c>
      <c r="J56" s="21">
        <v>0</v>
      </c>
      <c r="K56" s="67"/>
      <c r="L56" s="98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8"/>
      <c r="F57" s="21">
        <v>0</v>
      </c>
      <c r="G57" s="55"/>
      <c r="H57" s="63"/>
      <c r="I57" s="21">
        <v>0</v>
      </c>
      <c r="J57" s="21">
        <v>0</v>
      </c>
      <c r="K57" s="67"/>
      <c r="L57" s="98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8"/>
      <c r="F58" s="21">
        <v>0</v>
      </c>
      <c r="G58" s="55"/>
      <c r="H58" s="63"/>
      <c r="I58" s="21">
        <v>0</v>
      </c>
      <c r="J58" s="21">
        <v>0</v>
      </c>
      <c r="K58" s="67"/>
      <c r="L58" s="98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8"/>
      <c r="F59" s="21">
        <v>0</v>
      </c>
      <c r="G59" s="55"/>
      <c r="H59" s="63"/>
      <c r="I59" s="21">
        <v>0</v>
      </c>
      <c r="J59" s="21">
        <v>0</v>
      </c>
      <c r="K59" s="67"/>
      <c r="L59" s="98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8"/>
      <c r="F60" s="21">
        <v>0</v>
      </c>
      <c r="G60" s="55"/>
      <c r="H60" s="63"/>
      <c r="I60" s="21">
        <v>0</v>
      </c>
      <c r="J60" s="21">
        <v>0</v>
      </c>
      <c r="K60" s="67"/>
      <c r="L60" s="98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8"/>
      <c r="F61" s="21">
        <v>0</v>
      </c>
      <c r="G61" s="55"/>
      <c r="H61" s="63"/>
      <c r="I61" s="21">
        <v>0</v>
      </c>
      <c r="J61" s="21">
        <v>0</v>
      </c>
      <c r="K61" s="67"/>
      <c r="L61" s="98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8"/>
      <c r="F62" s="21">
        <v>0</v>
      </c>
      <c r="G62" s="55"/>
      <c r="H62" s="63"/>
      <c r="I62" s="21">
        <v>0</v>
      </c>
      <c r="J62" s="21">
        <v>0</v>
      </c>
      <c r="K62" s="67"/>
      <c r="L62" s="98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8"/>
      <c r="F63" s="21">
        <v>0</v>
      </c>
      <c r="G63" s="55"/>
      <c r="H63" s="63"/>
      <c r="I63" s="21">
        <v>0</v>
      </c>
      <c r="J63" s="21">
        <v>0</v>
      </c>
      <c r="K63" s="67"/>
      <c r="L63" s="98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8"/>
      <c r="F64" s="21">
        <v>0</v>
      </c>
      <c r="G64" s="55"/>
      <c r="H64" s="63"/>
      <c r="I64" s="21">
        <v>0</v>
      </c>
      <c r="J64" s="21">
        <v>0</v>
      </c>
      <c r="K64" s="67"/>
      <c r="L64" s="98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8"/>
      <c r="F65" s="21">
        <v>0</v>
      </c>
      <c r="G65" s="55"/>
      <c r="H65" s="63"/>
      <c r="I65" s="21">
        <v>0</v>
      </c>
      <c r="J65" s="21">
        <v>0</v>
      </c>
      <c r="K65" s="67"/>
      <c r="L65" s="98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8"/>
      <c r="F66" s="21">
        <v>0</v>
      </c>
      <c r="G66" s="55"/>
      <c r="H66" s="63"/>
      <c r="I66" s="21">
        <v>0</v>
      </c>
      <c r="J66" s="21">
        <v>0</v>
      </c>
      <c r="K66" s="67"/>
      <c r="L66" s="98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8"/>
      <c r="F67" s="21">
        <v>0</v>
      </c>
      <c r="G67" s="55"/>
      <c r="H67" s="63"/>
      <c r="I67" s="21">
        <v>0</v>
      </c>
      <c r="J67" s="21">
        <v>0</v>
      </c>
      <c r="K67" s="67"/>
      <c r="L67" s="98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8"/>
      <c r="F68" s="21">
        <v>0</v>
      </c>
      <c r="G68" s="55"/>
      <c r="H68" s="63"/>
      <c r="I68" s="21">
        <v>0</v>
      </c>
      <c r="J68" s="21">
        <v>0</v>
      </c>
      <c r="K68" s="67"/>
      <c r="L68" s="98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8"/>
      <c r="F69" s="21">
        <v>0</v>
      </c>
      <c r="G69" s="55"/>
      <c r="H69" s="63"/>
      <c r="I69" s="21">
        <v>0</v>
      </c>
      <c r="J69" s="21">
        <v>0</v>
      </c>
      <c r="K69" s="67"/>
      <c r="L69" s="98"/>
      <c r="M69" s="21">
        <v>0</v>
      </c>
      <c r="N69" s="55"/>
    </row>
    <row r="70" spans="1:14" ht="18.75" x14ac:dyDescent="0.25">
      <c r="A70" s="56"/>
      <c r="B70" s="21">
        <v>0</v>
      </c>
      <c r="C70" s="21">
        <v>0</v>
      </c>
      <c r="D70" s="67"/>
      <c r="E70" s="98"/>
      <c r="F70" s="21">
        <v>0</v>
      </c>
      <c r="G70" s="55"/>
      <c r="H70" s="63"/>
      <c r="I70" s="21">
        <v>0</v>
      </c>
      <c r="J70" s="21">
        <v>0</v>
      </c>
      <c r="K70" s="67"/>
      <c r="L70" s="98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8"/>
      <c r="F71" s="21">
        <v>0</v>
      </c>
      <c r="G71" s="55"/>
      <c r="H71" s="63"/>
      <c r="I71" s="21">
        <v>0</v>
      </c>
      <c r="J71" s="21">
        <v>0</v>
      </c>
      <c r="K71" s="67"/>
      <c r="L71" s="98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8"/>
      <c r="F72" s="21">
        <v>0</v>
      </c>
      <c r="G72" s="55"/>
      <c r="H72" s="63"/>
      <c r="I72" s="21">
        <v>0</v>
      </c>
      <c r="J72" s="21">
        <v>0</v>
      </c>
      <c r="K72" s="67"/>
      <c r="L72" s="98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8"/>
      <c r="F73" s="21">
        <v>0</v>
      </c>
      <c r="G73" s="55"/>
      <c r="H73" s="63"/>
      <c r="I73" s="21">
        <v>0</v>
      </c>
      <c r="J73" s="21">
        <v>0</v>
      </c>
      <c r="K73" s="67"/>
      <c r="L73" s="98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8"/>
      <c r="F74" s="21">
        <v>0</v>
      </c>
      <c r="G74" s="55"/>
      <c r="H74" s="63"/>
      <c r="I74" s="21">
        <v>0</v>
      </c>
      <c r="J74" s="21">
        <v>0</v>
      </c>
      <c r="K74" s="67"/>
      <c r="L74" s="98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8"/>
      <c r="F75" s="21">
        <v>0</v>
      </c>
      <c r="G75" s="55"/>
      <c r="H75" s="63"/>
      <c r="I75" s="21">
        <v>0</v>
      </c>
      <c r="J75" s="21">
        <v>0</v>
      </c>
      <c r="K75" s="67"/>
      <c r="L75" s="98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8"/>
      <c r="F76" s="21">
        <v>0</v>
      </c>
      <c r="G76" s="55"/>
      <c r="H76" s="63"/>
      <c r="I76" s="21">
        <v>0</v>
      </c>
      <c r="J76" s="21">
        <v>0</v>
      </c>
      <c r="K76" s="67"/>
      <c r="L76" s="98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8"/>
      <c r="F77" s="21">
        <v>0</v>
      </c>
      <c r="G77" s="55"/>
      <c r="H77" s="63"/>
      <c r="I77" s="21">
        <v>0</v>
      </c>
      <c r="J77" s="21">
        <v>0</v>
      </c>
      <c r="K77" s="67"/>
      <c r="L77" s="98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8"/>
      <c r="F78" s="21">
        <v>0</v>
      </c>
      <c r="G78" s="55"/>
      <c r="H78" s="63"/>
      <c r="I78" s="21">
        <v>0</v>
      </c>
      <c r="J78" s="21">
        <v>0</v>
      </c>
      <c r="K78" s="67"/>
      <c r="L78" s="98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8"/>
      <c r="F79" s="21">
        <v>0</v>
      </c>
      <c r="G79" s="55"/>
      <c r="H79" s="63"/>
      <c r="I79" s="21">
        <v>0</v>
      </c>
      <c r="J79" s="21">
        <v>0</v>
      </c>
      <c r="K79" s="67"/>
      <c r="L79" s="98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8"/>
      <c r="F80" s="21">
        <v>0</v>
      </c>
      <c r="G80" s="55"/>
      <c r="H80" s="63"/>
      <c r="I80" s="21">
        <v>0</v>
      </c>
      <c r="J80" s="21">
        <v>0</v>
      </c>
      <c r="K80" s="67"/>
      <c r="L80" s="98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8"/>
      <c r="F81" s="21">
        <v>0</v>
      </c>
      <c r="G81" s="55"/>
      <c r="H81" s="63"/>
      <c r="I81" s="21">
        <v>0</v>
      </c>
      <c r="J81" s="21">
        <v>0</v>
      </c>
      <c r="K81" s="67"/>
      <c r="L81" s="98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8"/>
      <c r="F82" s="21">
        <v>0</v>
      </c>
      <c r="G82" s="55"/>
      <c r="H82" s="63"/>
      <c r="I82" s="21">
        <v>0</v>
      </c>
      <c r="J82" s="21">
        <v>0</v>
      </c>
      <c r="K82" s="67"/>
      <c r="L82" s="98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8"/>
      <c r="F83" s="21">
        <v>0</v>
      </c>
      <c r="G83" s="55"/>
      <c r="H83" s="63"/>
      <c r="I83" s="21">
        <v>0</v>
      </c>
      <c r="J83" s="21">
        <v>0</v>
      </c>
      <c r="K83" s="67"/>
      <c r="L83" s="98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8"/>
      <c r="F84" s="21">
        <v>0</v>
      </c>
      <c r="G84" s="55"/>
      <c r="H84" s="63"/>
      <c r="I84" s="21">
        <v>0</v>
      </c>
      <c r="J84" s="21">
        <v>0</v>
      </c>
      <c r="K84" s="67"/>
      <c r="L84" s="98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8"/>
      <c r="F85" s="21">
        <v>0</v>
      </c>
      <c r="G85" s="55"/>
      <c r="H85" s="63"/>
      <c r="I85" s="21">
        <v>0</v>
      </c>
      <c r="J85" s="21">
        <v>0</v>
      </c>
      <c r="K85" s="67"/>
      <c r="L85" s="98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8"/>
      <c r="F86" s="21">
        <v>0</v>
      </c>
      <c r="G86" s="55"/>
      <c r="H86" s="63"/>
      <c r="I86" s="21">
        <v>0</v>
      </c>
      <c r="J86" s="21">
        <v>0</v>
      </c>
      <c r="K86" s="67"/>
      <c r="L86" s="98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8"/>
      <c r="F87" s="21">
        <v>0</v>
      </c>
      <c r="G87" s="55"/>
      <c r="H87" s="63"/>
      <c r="I87" s="21">
        <v>0</v>
      </c>
      <c r="J87" s="21">
        <v>0</v>
      </c>
      <c r="K87" s="67"/>
      <c r="L87" s="98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8"/>
      <c r="F88" s="21">
        <v>0</v>
      </c>
      <c r="G88" s="55"/>
      <c r="H88" s="63"/>
      <c r="I88" s="21">
        <v>0</v>
      </c>
      <c r="J88" s="21">
        <v>0</v>
      </c>
      <c r="K88" s="67"/>
      <c r="L88" s="98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8"/>
      <c r="F89" s="21">
        <v>0</v>
      </c>
      <c r="G89" s="55"/>
      <c r="H89" s="63"/>
      <c r="I89" s="21">
        <v>0</v>
      </c>
      <c r="J89" s="21">
        <v>0</v>
      </c>
      <c r="K89" s="67"/>
      <c r="L89" s="98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8"/>
      <c r="F90" s="21">
        <v>0</v>
      </c>
      <c r="G90" s="55"/>
      <c r="H90" s="63"/>
      <c r="I90" s="21">
        <v>0</v>
      </c>
      <c r="J90" s="21">
        <v>0</v>
      </c>
      <c r="K90" s="67"/>
      <c r="L90" s="98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8"/>
      <c r="F91" s="21">
        <v>0</v>
      </c>
      <c r="G91" s="55"/>
      <c r="H91" s="63"/>
      <c r="I91" s="21">
        <v>0</v>
      </c>
      <c r="J91" s="21">
        <v>0</v>
      </c>
      <c r="K91" s="67"/>
      <c r="L91" s="98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8"/>
      <c r="F92" s="21">
        <v>0</v>
      </c>
      <c r="G92" s="55"/>
      <c r="H92" s="63"/>
      <c r="I92" s="21">
        <v>0</v>
      </c>
      <c r="J92" s="21">
        <v>0</v>
      </c>
      <c r="K92" s="67"/>
      <c r="L92" s="98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8"/>
      <c r="F93" s="21">
        <v>0</v>
      </c>
      <c r="G93" s="55"/>
      <c r="H93" s="63"/>
      <c r="I93" s="21">
        <v>0</v>
      </c>
      <c r="J93" s="21">
        <v>0</v>
      </c>
      <c r="K93" s="67"/>
      <c r="L93" s="98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8"/>
      <c r="F94" s="21">
        <v>0</v>
      </c>
      <c r="G94" s="55"/>
      <c r="H94" s="63"/>
      <c r="I94" s="21">
        <v>0</v>
      </c>
      <c r="J94" s="21">
        <v>0</v>
      </c>
      <c r="K94" s="67"/>
      <c r="L94" s="98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8"/>
      <c r="F95" s="21">
        <v>0</v>
      </c>
      <c r="G95" s="55"/>
      <c r="H95" s="63"/>
      <c r="I95" s="21">
        <v>0</v>
      </c>
      <c r="J95" s="21">
        <v>0</v>
      </c>
      <c r="K95" s="67"/>
      <c r="L95" s="98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8"/>
      <c r="F96" s="21">
        <v>0</v>
      </c>
      <c r="G96" s="55"/>
      <c r="H96" s="63"/>
      <c r="I96" s="21">
        <v>0</v>
      </c>
      <c r="J96" s="21">
        <v>0</v>
      </c>
      <c r="K96" s="67"/>
      <c r="L96" s="98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8"/>
      <c r="F97" s="21">
        <v>0</v>
      </c>
      <c r="G97" s="55"/>
      <c r="H97" s="63"/>
      <c r="I97" s="21">
        <v>0</v>
      </c>
      <c r="J97" s="21">
        <v>0</v>
      </c>
      <c r="K97" s="67"/>
      <c r="L97" s="98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8"/>
      <c r="F98" s="21">
        <v>0</v>
      </c>
      <c r="G98" s="55"/>
      <c r="H98" s="63"/>
      <c r="I98" s="21">
        <v>0</v>
      </c>
      <c r="J98" s="21">
        <v>0</v>
      </c>
      <c r="K98" s="67"/>
      <c r="L98" s="98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8"/>
      <c r="F99" s="21">
        <v>0</v>
      </c>
      <c r="G99" s="55"/>
      <c r="H99" s="63"/>
      <c r="I99" s="21">
        <v>0</v>
      </c>
      <c r="J99" s="21">
        <v>0</v>
      </c>
      <c r="K99" s="67"/>
      <c r="L99" s="98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8"/>
      <c r="F100" s="21">
        <v>0</v>
      </c>
      <c r="G100" s="55"/>
      <c r="H100" s="63"/>
      <c r="I100" s="21">
        <v>0</v>
      </c>
      <c r="J100" s="21">
        <v>0</v>
      </c>
      <c r="K100" s="67"/>
      <c r="L100" s="98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8"/>
      <c r="F101" s="21">
        <v>0</v>
      </c>
      <c r="G101" s="55"/>
      <c r="H101" s="63"/>
      <c r="I101" s="21">
        <v>0</v>
      </c>
      <c r="J101" s="21">
        <v>0</v>
      </c>
      <c r="K101" s="67"/>
      <c r="L101" s="98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8"/>
      <c r="F102" s="21">
        <v>0</v>
      </c>
      <c r="G102" s="55"/>
      <c r="H102" s="63"/>
      <c r="I102" s="21">
        <v>0</v>
      </c>
      <c r="J102" s="21">
        <v>0</v>
      </c>
      <c r="K102" s="67"/>
      <c r="L102" s="98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8"/>
      <c r="F103" s="21">
        <v>0</v>
      </c>
      <c r="G103" s="55"/>
      <c r="H103" s="63"/>
      <c r="I103" s="21">
        <v>0</v>
      </c>
      <c r="J103" s="21">
        <v>0</v>
      </c>
      <c r="K103" s="67"/>
      <c r="L103" s="98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8"/>
      <c r="F104" s="21">
        <v>0</v>
      </c>
      <c r="G104" s="55"/>
      <c r="H104" s="63"/>
      <c r="I104" s="21">
        <v>0</v>
      </c>
      <c r="J104" s="21">
        <v>0</v>
      </c>
      <c r="K104" s="67"/>
      <c r="L104" s="98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8"/>
      <c r="F105" s="21">
        <v>0</v>
      </c>
      <c r="G105" s="55"/>
      <c r="H105" s="63"/>
      <c r="I105" s="21">
        <v>0</v>
      </c>
      <c r="J105" s="21">
        <v>0</v>
      </c>
      <c r="K105" s="67"/>
      <c r="L105" s="98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8"/>
      <c r="F106" s="21">
        <v>0</v>
      </c>
      <c r="G106" s="55"/>
      <c r="H106" s="63"/>
      <c r="I106" s="21">
        <v>0</v>
      </c>
      <c r="J106" s="21">
        <v>0</v>
      </c>
      <c r="K106" s="67"/>
      <c r="L106" s="98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8"/>
      <c r="F107" s="21">
        <v>0</v>
      </c>
      <c r="G107" s="55"/>
      <c r="H107" s="63"/>
      <c r="I107" s="21">
        <v>0</v>
      </c>
      <c r="J107" s="21">
        <v>0</v>
      </c>
      <c r="K107" s="67"/>
      <c r="L107" s="98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8"/>
      <c r="F108" s="21">
        <v>0</v>
      </c>
      <c r="G108" s="55"/>
      <c r="H108" s="63"/>
      <c r="I108" s="21">
        <v>0</v>
      </c>
      <c r="J108" s="21">
        <v>0</v>
      </c>
      <c r="K108" s="67"/>
      <c r="L108" s="98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8"/>
      <c r="F109" s="21">
        <v>0</v>
      </c>
      <c r="G109" s="55"/>
      <c r="H109" s="63"/>
      <c r="I109" s="21">
        <v>0</v>
      </c>
      <c r="J109" s="21">
        <v>0</v>
      </c>
      <c r="K109" s="67"/>
      <c r="L109" s="98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8"/>
      <c r="F110" s="21">
        <v>0</v>
      </c>
      <c r="G110" s="55"/>
      <c r="H110" s="63"/>
      <c r="I110" s="21">
        <v>0</v>
      </c>
      <c r="J110" s="21">
        <v>0</v>
      </c>
      <c r="K110" s="67"/>
      <c r="L110" s="98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8"/>
      <c r="F111" s="21">
        <v>0</v>
      </c>
      <c r="G111" s="55"/>
      <c r="H111" s="63"/>
      <c r="I111" s="21">
        <v>0</v>
      </c>
      <c r="J111" s="21">
        <v>0</v>
      </c>
      <c r="K111" s="67"/>
      <c r="L111" s="98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8"/>
      <c r="F112" s="21">
        <v>0</v>
      </c>
      <c r="G112" s="55"/>
      <c r="H112" s="63"/>
      <c r="I112" s="21">
        <v>0</v>
      </c>
      <c r="J112" s="21">
        <v>0</v>
      </c>
      <c r="K112" s="67"/>
      <c r="L112" s="98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8"/>
      <c r="F113" s="21">
        <v>0</v>
      </c>
      <c r="G113" s="55"/>
      <c r="H113" s="63"/>
      <c r="I113" s="21">
        <v>0</v>
      </c>
      <c r="J113" s="21">
        <v>0</v>
      </c>
      <c r="K113" s="67"/>
      <c r="L113" s="98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8"/>
      <c r="F114" s="21">
        <v>0</v>
      </c>
      <c r="G114" s="55"/>
      <c r="H114" s="63"/>
      <c r="I114" s="21">
        <v>0</v>
      </c>
      <c r="J114" s="21">
        <v>0</v>
      </c>
      <c r="K114" s="67"/>
      <c r="L114" s="98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8"/>
      <c r="F115" s="21">
        <v>0</v>
      </c>
      <c r="G115" s="55"/>
      <c r="H115" s="63"/>
      <c r="I115" s="21">
        <v>0</v>
      </c>
      <c r="J115" s="21">
        <v>0</v>
      </c>
      <c r="K115" s="67"/>
      <c r="L115" s="98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8"/>
      <c r="F116" s="21">
        <v>0</v>
      </c>
      <c r="G116" s="55"/>
      <c r="H116" s="63"/>
      <c r="I116" s="21">
        <v>0</v>
      </c>
      <c r="J116" s="21">
        <v>0</v>
      </c>
      <c r="K116" s="67"/>
      <c r="L116" s="98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8"/>
      <c r="F117" s="21">
        <v>0</v>
      </c>
      <c r="G117" s="55"/>
      <c r="H117" s="63"/>
      <c r="I117" s="21">
        <v>0</v>
      </c>
      <c r="J117" s="21">
        <v>0</v>
      </c>
      <c r="K117" s="67"/>
      <c r="L117" s="98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8"/>
      <c r="F118" s="21">
        <v>0</v>
      </c>
      <c r="G118" s="55"/>
      <c r="H118" s="63"/>
      <c r="I118" s="21">
        <v>0</v>
      </c>
      <c r="J118" s="21">
        <v>0</v>
      </c>
      <c r="K118" s="67"/>
      <c r="L118" s="98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8"/>
      <c r="F119" s="21">
        <v>0</v>
      </c>
      <c r="G119" s="55"/>
      <c r="H119" s="63"/>
      <c r="I119" s="21">
        <v>0</v>
      </c>
      <c r="J119" s="21">
        <v>0</v>
      </c>
      <c r="K119" s="67"/>
      <c r="L119" s="98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8"/>
      <c r="F120" s="21">
        <v>0</v>
      </c>
      <c r="G120" s="55"/>
      <c r="H120" s="63"/>
      <c r="I120" s="21">
        <v>0</v>
      </c>
      <c r="J120" s="21">
        <v>0</v>
      </c>
      <c r="K120" s="67"/>
      <c r="L120" s="98"/>
      <c r="M120" s="21">
        <v>0</v>
      </c>
      <c r="N120" s="55"/>
    </row>
    <row r="121" spans="1:14" ht="18.75" x14ac:dyDescent="0.25">
      <c r="B121" s="21">
        <v>0</v>
      </c>
      <c r="C121" s="21">
        <v>0</v>
      </c>
      <c r="D121" s="67"/>
      <c r="E121" s="98"/>
      <c r="F121" s="21">
        <v>0</v>
      </c>
      <c r="G121" s="55"/>
      <c r="H121" s="63"/>
      <c r="I121" s="21">
        <v>0</v>
      </c>
      <c r="J121" s="21">
        <v>0</v>
      </c>
      <c r="K121" s="67"/>
      <c r="L121" s="98"/>
      <c r="M121" s="21">
        <v>0</v>
      </c>
      <c r="N121" s="55"/>
    </row>
    <row r="122" spans="1:14" ht="18.75" x14ac:dyDescent="0.25">
      <c r="A122" s="56"/>
      <c r="B122" s="21">
        <v>0</v>
      </c>
      <c r="C122" s="21">
        <v>0</v>
      </c>
      <c r="D122" s="67"/>
      <c r="E122" s="98"/>
      <c r="F122" s="21">
        <v>0</v>
      </c>
      <c r="G122" s="55"/>
      <c r="H122" s="63"/>
      <c r="I122" s="21">
        <v>0</v>
      </c>
      <c r="J122" s="21">
        <v>0</v>
      </c>
      <c r="K122" s="67"/>
      <c r="L122" s="98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8"/>
      <c r="F123" s="21">
        <v>0</v>
      </c>
      <c r="G123" s="55"/>
      <c r="H123" s="63"/>
      <c r="I123" s="21">
        <v>0</v>
      </c>
      <c r="J123" s="21">
        <v>0</v>
      </c>
      <c r="K123" s="67"/>
      <c r="L123" s="98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8"/>
      <c r="F124" s="21">
        <v>0</v>
      </c>
      <c r="G124" s="55"/>
      <c r="H124" s="63"/>
      <c r="I124" s="21">
        <v>0</v>
      </c>
      <c r="J124" s="21">
        <v>0</v>
      </c>
      <c r="K124" s="67"/>
      <c r="L124" s="98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8"/>
      <c r="F125" s="21">
        <v>0</v>
      </c>
      <c r="G125" s="55"/>
      <c r="H125" s="63"/>
      <c r="I125" s="21">
        <v>0</v>
      </c>
      <c r="J125" s="21">
        <v>0</v>
      </c>
      <c r="K125" s="67"/>
      <c r="L125" s="98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8"/>
      <c r="F126" s="21">
        <v>0</v>
      </c>
      <c r="G126" s="55"/>
      <c r="H126" s="63"/>
      <c r="I126" s="21">
        <v>0</v>
      </c>
      <c r="J126" s="21">
        <v>0</v>
      </c>
      <c r="K126" s="67"/>
      <c r="L126" s="98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8"/>
      <c r="F127" s="21">
        <v>0</v>
      </c>
      <c r="G127" s="55"/>
      <c r="H127" s="63"/>
      <c r="I127" s="21">
        <v>0</v>
      </c>
      <c r="J127" s="21">
        <v>0</v>
      </c>
      <c r="K127" s="67"/>
      <c r="L127" s="98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8"/>
      <c r="F128" s="21">
        <v>0</v>
      </c>
      <c r="G128" s="55"/>
      <c r="H128" s="63"/>
      <c r="I128" s="21">
        <v>0</v>
      </c>
      <c r="J128" s="21">
        <v>0</v>
      </c>
      <c r="K128" s="67"/>
      <c r="L128" s="98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8"/>
      <c r="F129" s="21">
        <v>0</v>
      </c>
      <c r="G129" s="55"/>
      <c r="H129" s="63"/>
      <c r="I129" s="21">
        <v>0</v>
      </c>
      <c r="J129" s="21">
        <v>0</v>
      </c>
      <c r="K129" s="67"/>
      <c r="L129" s="98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8"/>
      <c r="F130" s="21">
        <v>0</v>
      </c>
      <c r="G130" s="55"/>
      <c r="H130" s="63"/>
      <c r="I130" s="21">
        <v>0</v>
      </c>
      <c r="J130" s="21">
        <v>0</v>
      </c>
      <c r="K130" s="67"/>
      <c r="L130" s="98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8"/>
      <c r="F131" s="21">
        <v>0</v>
      </c>
      <c r="G131" s="55"/>
      <c r="H131" s="63"/>
      <c r="I131" s="21">
        <v>0</v>
      </c>
      <c r="J131" s="21">
        <v>0</v>
      </c>
      <c r="K131" s="67"/>
      <c r="L131" s="98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8"/>
      <c r="F132" s="21">
        <v>0</v>
      </c>
      <c r="G132" s="55"/>
      <c r="H132" s="63"/>
      <c r="I132" s="21">
        <v>0</v>
      </c>
      <c r="J132" s="21">
        <v>0</v>
      </c>
      <c r="K132" s="67"/>
      <c r="L132" s="98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8"/>
      <c r="F133" s="21">
        <v>0</v>
      </c>
      <c r="G133" s="55"/>
      <c r="H133" s="63"/>
      <c r="I133" s="21">
        <v>0</v>
      </c>
      <c r="J133" s="21">
        <v>0</v>
      </c>
      <c r="K133" s="67"/>
      <c r="L133" s="98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8"/>
      <c r="F134" s="21">
        <v>0</v>
      </c>
      <c r="G134" s="55"/>
      <c r="H134" s="63"/>
      <c r="I134" s="21">
        <v>0</v>
      </c>
      <c r="J134" s="21">
        <v>0</v>
      </c>
      <c r="K134" s="67"/>
      <c r="L134" s="98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8"/>
      <c r="F135" s="21">
        <v>0</v>
      </c>
      <c r="G135" s="55"/>
      <c r="H135" s="63"/>
      <c r="I135" s="21">
        <v>0</v>
      </c>
      <c r="J135" s="21">
        <v>0</v>
      </c>
      <c r="K135" s="67"/>
      <c r="L135" s="98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8"/>
      <c r="F136" s="21">
        <v>0</v>
      </c>
      <c r="G136" s="55"/>
      <c r="H136" s="63"/>
      <c r="I136" s="21">
        <v>0</v>
      </c>
      <c r="J136" s="21">
        <v>0</v>
      </c>
      <c r="K136" s="67"/>
      <c r="L136" s="98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8"/>
      <c r="F137" s="21">
        <v>0</v>
      </c>
      <c r="G137" s="55"/>
      <c r="H137" s="63"/>
      <c r="I137" s="21">
        <v>0</v>
      </c>
      <c r="J137" s="21">
        <v>0</v>
      </c>
      <c r="K137" s="67"/>
      <c r="L137" s="98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8"/>
      <c r="F138" s="21">
        <v>0</v>
      </c>
      <c r="G138" s="55"/>
      <c r="H138" s="63"/>
      <c r="I138" s="21">
        <v>0</v>
      </c>
      <c r="J138" s="21">
        <v>0</v>
      </c>
      <c r="K138" s="67"/>
      <c r="L138" s="98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8"/>
      <c r="F139" s="21">
        <v>0</v>
      </c>
      <c r="G139" s="55"/>
      <c r="H139" s="63"/>
      <c r="I139" s="21">
        <v>0</v>
      </c>
      <c r="J139" s="21">
        <v>0</v>
      </c>
      <c r="K139" s="67"/>
      <c r="L139" s="98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8"/>
      <c r="F140" s="21">
        <v>0</v>
      </c>
      <c r="G140" s="55"/>
      <c r="H140" s="63"/>
      <c r="I140" s="21">
        <v>0</v>
      </c>
      <c r="J140" s="21">
        <v>0</v>
      </c>
      <c r="K140" s="67"/>
      <c r="L140" s="98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8"/>
      <c r="F141" s="21">
        <v>0</v>
      </c>
      <c r="G141" s="55"/>
      <c r="H141" s="63"/>
      <c r="I141" s="21">
        <v>0</v>
      </c>
      <c r="J141" s="21">
        <v>0</v>
      </c>
      <c r="K141" s="67"/>
      <c r="L141" s="98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8"/>
      <c r="F142" s="21">
        <v>0</v>
      </c>
      <c r="G142" s="55"/>
      <c r="H142" s="63"/>
      <c r="I142" s="21">
        <v>0</v>
      </c>
      <c r="J142" s="21">
        <v>0</v>
      </c>
      <c r="K142" s="67"/>
      <c r="L142" s="98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8"/>
      <c r="F143" s="21">
        <v>0</v>
      </c>
      <c r="G143" s="55"/>
      <c r="H143" s="63"/>
      <c r="I143" s="21">
        <v>0</v>
      </c>
      <c r="J143" s="21">
        <v>0</v>
      </c>
      <c r="K143" s="67"/>
      <c r="L143" s="98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8"/>
      <c r="F144" s="21">
        <v>0</v>
      </c>
      <c r="G144" s="55"/>
      <c r="H144" s="63"/>
      <c r="I144" s="21">
        <v>0</v>
      </c>
      <c r="J144" s="21">
        <v>0</v>
      </c>
      <c r="K144" s="67"/>
      <c r="L144" s="98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8"/>
      <c r="F145" s="21">
        <v>0</v>
      </c>
      <c r="G145" s="55"/>
      <c r="H145" s="63"/>
      <c r="I145" s="21">
        <v>0</v>
      </c>
      <c r="J145" s="21">
        <v>0</v>
      </c>
      <c r="K145" s="67"/>
      <c r="L145" s="98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8"/>
      <c r="F146" s="21">
        <v>0</v>
      </c>
      <c r="G146" s="55"/>
      <c r="H146" s="63"/>
      <c r="I146" s="21">
        <v>0</v>
      </c>
      <c r="J146" s="21">
        <v>0</v>
      </c>
      <c r="K146" s="67"/>
      <c r="L146" s="98"/>
      <c r="M146" s="21">
        <v>0</v>
      </c>
      <c r="N146" s="98"/>
    </row>
    <row r="147" spans="1:14" ht="18.75" x14ac:dyDescent="0.3">
      <c r="B147" s="2"/>
      <c r="C147" s="2"/>
      <c r="D147" s="1"/>
      <c r="E147" s="1"/>
      <c r="F147" s="1"/>
      <c r="G147" s="1"/>
      <c r="L147" s="3"/>
      <c r="M147" s="224"/>
      <c r="N147" s="3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24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3"/>
      <c r="N149" s="3"/>
    </row>
    <row r="150" spans="1:14" ht="18.75" x14ac:dyDescent="0.3">
      <c r="B150" s="2"/>
      <c r="C150" s="2"/>
      <c r="D150" s="1"/>
      <c r="E150" s="1"/>
      <c r="F150" s="1"/>
      <c r="G150" s="1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view="pageBreakPreview" zoomScale="90" zoomScaleNormal="100" zoomScaleSheetLayoutView="90" workbookViewId="0">
      <selection activeCell="C4" sqref="C4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22" t="s">
        <v>239</v>
      </c>
      <c r="B1" s="122"/>
      <c r="C1" s="122"/>
      <c r="D1" s="122"/>
    </row>
    <row r="2" spans="1:4" ht="94.5" customHeight="1" x14ac:dyDescent="0.25">
      <c r="A2" s="100" t="s">
        <v>237</v>
      </c>
      <c r="B2" s="120" t="s">
        <v>207</v>
      </c>
      <c r="C2" s="120" t="s">
        <v>208</v>
      </c>
      <c r="D2" s="120" t="s">
        <v>181</v>
      </c>
    </row>
    <row r="3" spans="1:4" ht="37.5" customHeight="1" x14ac:dyDescent="0.25">
      <c r="A3" s="95" t="s">
        <v>54</v>
      </c>
      <c r="B3" s="142">
        <v>24</v>
      </c>
      <c r="C3" s="101">
        <v>24</v>
      </c>
      <c r="D3" s="101">
        <v>2495</v>
      </c>
    </row>
    <row r="4" spans="1:4" ht="37.5" customHeight="1" x14ac:dyDescent="0.25">
      <c r="A4" s="95" t="s">
        <v>55</v>
      </c>
      <c r="B4" s="142">
        <v>12</v>
      </c>
      <c r="C4" s="101">
        <v>12</v>
      </c>
      <c r="D4" s="101">
        <v>792</v>
      </c>
    </row>
    <row r="5" spans="1:4" ht="37.5" customHeight="1" x14ac:dyDescent="0.25">
      <c r="A5" s="95" t="s">
        <v>63</v>
      </c>
      <c r="B5" s="142">
        <v>3</v>
      </c>
      <c r="C5" s="101">
        <v>3</v>
      </c>
      <c r="D5" s="101">
        <v>167</v>
      </c>
    </row>
    <row r="6" spans="1:4" ht="37.5" customHeight="1" x14ac:dyDescent="0.25">
      <c r="A6" s="95" t="s">
        <v>64</v>
      </c>
      <c r="B6" s="142">
        <v>0</v>
      </c>
      <c r="C6" s="101">
        <v>0</v>
      </c>
      <c r="D6" s="101">
        <v>0</v>
      </c>
    </row>
    <row r="7" spans="1:4" ht="37.5" customHeight="1" x14ac:dyDescent="0.25">
      <c r="A7" s="95" t="s">
        <v>65</v>
      </c>
      <c r="B7" s="142">
        <v>3</v>
      </c>
      <c r="C7" s="101">
        <v>3</v>
      </c>
      <c r="D7" s="101">
        <v>528</v>
      </c>
    </row>
    <row r="8" spans="1:4" ht="37.5" customHeight="1" x14ac:dyDescent="0.25">
      <c r="A8" s="95" t="s">
        <v>66</v>
      </c>
      <c r="B8" s="142">
        <v>1</v>
      </c>
      <c r="C8" s="101">
        <v>1</v>
      </c>
      <c r="D8" s="101">
        <v>321</v>
      </c>
    </row>
    <row r="9" spans="1:4" ht="37.5" customHeight="1" x14ac:dyDescent="0.25">
      <c r="A9" s="121" t="s">
        <v>84</v>
      </c>
      <c r="B9" s="35">
        <f>SUM(B3:B8)</f>
        <v>43</v>
      </c>
      <c r="C9" s="35">
        <f>SUM(C3:C8)</f>
        <v>43</v>
      </c>
      <c r="D9" s="35">
        <f>SUM(D3:D8)</f>
        <v>4303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2022-10-28T05:21:10Z</cp:lastPrinted>
  <dcterms:created xsi:type="dcterms:W3CDTF">2013-11-25T08:04:18Z</dcterms:created>
  <dcterms:modified xsi:type="dcterms:W3CDTF">2022-12-01T07:15:33Z</dcterms:modified>
</cp:coreProperties>
</file>