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еста\Desktop\"/>
    </mc:Choice>
  </mc:AlternateContent>
  <xr:revisionPtr revIDLastSave="0" documentId="8_{47DFC697-8871-40B1-B69D-7A978A034B5B}" xr6:coauthVersionLast="47" xr6:coauthVersionMax="47" xr10:uidLastSave="{00000000-0000-0000-0000-000000000000}"/>
  <bookViews>
    <workbookView xWindow="-120" yWindow="-120" windowWidth="29040" windowHeight="15840" tabRatio="715" firstSheet="1" activeTab="13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7" l="1"/>
  <c r="B21" i="37"/>
  <c r="B26" i="37"/>
  <c r="B31" i="37"/>
  <c r="B36" i="37"/>
  <c r="D5" i="35"/>
  <c r="C5" i="35"/>
  <c r="C22" i="37" l="1"/>
  <c r="E3" i="29" l="1"/>
  <c r="B19" i="30" l="1"/>
  <c r="C5" i="9" l="1"/>
  <c r="L103" i="33"/>
  <c r="B3" i="29" l="1"/>
  <c r="I5" i="9" l="1"/>
  <c r="B5" i="9" l="1"/>
  <c r="B10" i="32" l="1"/>
  <c r="B3" i="32"/>
  <c r="D10" i="35" l="1"/>
  <c r="C10" i="35"/>
  <c r="D59" i="8" l="1"/>
  <c r="D14" i="31" l="1"/>
  <c r="C14" i="31"/>
  <c r="G14" i="31" l="1"/>
  <c r="F14" i="31"/>
  <c r="C16" i="31" s="1"/>
  <c r="F15" i="31" l="1"/>
  <c r="E15" i="31"/>
  <c r="E14" i="31"/>
  <c r="D3" i="37" l="1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0" i="33" l="1"/>
  <c r="K110" i="33"/>
  <c r="J110" i="33"/>
  <c r="I110" i="33"/>
  <c r="H110" i="33"/>
  <c r="G110" i="33"/>
  <c r="D110" i="33"/>
  <c r="C110" i="33"/>
  <c r="L107" i="33"/>
  <c r="L102" i="33" s="1"/>
  <c r="K107" i="33"/>
  <c r="J107" i="33"/>
  <c r="I107" i="33"/>
  <c r="I102" i="33" s="1"/>
  <c r="H107" i="33"/>
  <c r="G107" i="33"/>
  <c r="G102" i="33" s="1"/>
  <c r="D107" i="33"/>
  <c r="C107" i="33"/>
  <c r="K103" i="33"/>
  <c r="J103" i="33"/>
  <c r="I103" i="33"/>
  <c r="H103" i="33"/>
  <c r="G103" i="33"/>
  <c r="D103" i="33"/>
  <c r="C103" i="33"/>
  <c r="J102" i="33"/>
  <c r="L97" i="33"/>
  <c r="K97" i="33"/>
  <c r="J97" i="33"/>
  <c r="I97" i="33"/>
  <c r="H97" i="33"/>
  <c r="G97" i="33"/>
  <c r="D97" i="33"/>
  <c r="C97" i="33"/>
  <c r="L91" i="33"/>
  <c r="K91" i="33"/>
  <c r="J91" i="33"/>
  <c r="I91" i="33"/>
  <c r="H91" i="33"/>
  <c r="G91" i="33"/>
  <c r="L87" i="33"/>
  <c r="K87" i="33"/>
  <c r="J87" i="33"/>
  <c r="I87" i="33"/>
  <c r="H87" i="33"/>
  <c r="G87" i="33"/>
  <c r="L81" i="33"/>
  <c r="K81" i="33"/>
  <c r="J81" i="33"/>
  <c r="I81" i="33"/>
  <c r="H81" i="33"/>
  <c r="G81" i="33"/>
  <c r="D81" i="33"/>
  <c r="C81" i="33"/>
  <c r="L75" i="33"/>
  <c r="K75" i="33"/>
  <c r="J75" i="33"/>
  <c r="I75" i="33"/>
  <c r="H75" i="33"/>
  <c r="G75" i="33"/>
  <c r="D75" i="33"/>
  <c r="C75" i="33"/>
  <c r="L71" i="33"/>
  <c r="L70" i="33" s="1"/>
  <c r="K71" i="33"/>
  <c r="K70" i="33" s="1"/>
  <c r="J71" i="33"/>
  <c r="I71" i="33"/>
  <c r="I70" i="33" s="1"/>
  <c r="H71" i="33"/>
  <c r="H70" i="33" s="1"/>
  <c r="G71" i="33"/>
  <c r="G70" i="33" s="1"/>
  <c r="J70" i="33"/>
  <c r="L65" i="33"/>
  <c r="K65" i="33"/>
  <c r="J65" i="33"/>
  <c r="I65" i="33"/>
  <c r="H65" i="33"/>
  <c r="G65" i="33"/>
  <c r="D65" i="33"/>
  <c r="C65" i="33"/>
  <c r="L61" i="33"/>
  <c r="K61" i="33"/>
  <c r="J61" i="33"/>
  <c r="I61" i="33"/>
  <c r="H61" i="33"/>
  <c r="G61" i="33"/>
  <c r="D61" i="33"/>
  <c r="C61" i="33"/>
  <c r="L57" i="33"/>
  <c r="L56" i="33" s="1"/>
  <c r="K57" i="33"/>
  <c r="K56" i="33" s="1"/>
  <c r="J57" i="33"/>
  <c r="J56" i="33" s="1"/>
  <c r="I57" i="33"/>
  <c r="I56" i="33" s="1"/>
  <c r="H57" i="33"/>
  <c r="H56" i="33" s="1"/>
  <c r="G57" i="33"/>
  <c r="G56" i="33" s="1"/>
  <c r="D57" i="33"/>
  <c r="C57" i="33"/>
  <c r="L52" i="33"/>
  <c r="K52" i="33"/>
  <c r="J52" i="33"/>
  <c r="I52" i="33"/>
  <c r="H52" i="33"/>
  <c r="G52" i="33"/>
  <c r="D52" i="33"/>
  <c r="C52" i="33"/>
  <c r="L47" i="33"/>
  <c r="K47" i="33"/>
  <c r="J47" i="33"/>
  <c r="I47" i="33"/>
  <c r="H47" i="33"/>
  <c r="G47" i="33"/>
  <c r="L43" i="33"/>
  <c r="K43" i="33"/>
  <c r="J43" i="33"/>
  <c r="I43" i="33"/>
  <c r="H43" i="33"/>
  <c r="G43" i="33"/>
  <c r="D43" i="33"/>
  <c r="C43" i="33"/>
  <c r="L36" i="33"/>
  <c r="K36" i="33"/>
  <c r="J36" i="33"/>
  <c r="I36" i="33"/>
  <c r="H36" i="33"/>
  <c r="G36" i="33"/>
  <c r="L30" i="33"/>
  <c r="K30" i="33"/>
  <c r="J30" i="33"/>
  <c r="I30" i="33"/>
  <c r="H30" i="33"/>
  <c r="G30" i="33"/>
  <c r="D30" i="33"/>
  <c r="C30" i="33"/>
  <c r="L25" i="33"/>
  <c r="K25" i="33"/>
  <c r="J25" i="33"/>
  <c r="J24" i="33" s="1"/>
  <c r="I25" i="33"/>
  <c r="H25" i="33"/>
  <c r="H24" i="33" s="1"/>
  <c r="G25" i="33"/>
  <c r="D25" i="33"/>
  <c r="C25" i="33"/>
  <c r="L19" i="33"/>
  <c r="K19" i="33"/>
  <c r="J19" i="33"/>
  <c r="I19" i="33"/>
  <c r="H19" i="33"/>
  <c r="G19" i="33"/>
  <c r="L11" i="33"/>
  <c r="K11" i="33"/>
  <c r="J11" i="33"/>
  <c r="I11" i="33"/>
  <c r="H11" i="33"/>
  <c r="G11" i="33"/>
  <c r="L5" i="33"/>
  <c r="K5" i="33"/>
  <c r="J5" i="33"/>
  <c r="I5" i="33"/>
  <c r="H5" i="33"/>
  <c r="G5" i="33"/>
  <c r="G4" i="33" s="1"/>
  <c r="I24" i="33" l="1"/>
  <c r="I4" i="33"/>
  <c r="D102" i="33"/>
  <c r="G24" i="33"/>
  <c r="H42" i="33"/>
  <c r="G42" i="33"/>
  <c r="H86" i="33"/>
  <c r="H102" i="33"/>
  <c r="G86" i="33"/>
  <c r="K86" i="33"/>
  <c r="K102" i="33"/>
  <c r="C102" i="33"/>
  <c r="I86" i="33"/>
  <c r="J86" i="33"/>
  <c r="L86" i="33"/>
  <c r="C56" i="33"/>
  <c r="D56" i="33"/>
  <c r="L42" i="33"/>
  <c r="L4" i="33"/>
  <c r="H4" i="33"/>
  <c r="L24" i="33"/>
  <c r="K24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<sst xmlns="http://schemas.openxmlformats.org/spreadsheetml/2006/main" count="718" uniqueCount="546">
  <si>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</si>
  <si>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</si>
  <si>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</si>
  <si>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</si>
  <si>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</si>
  <si>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</si>
  <si>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</si>
  <si>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</si>
  <si>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</si>
  <si>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</si>
  <si>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</si>
  <si>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</si>
  <si>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</si>
  <si>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</si>
  <si>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</si>
  <si>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</si>
  <si>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</si>
  <si>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</si>
  <si>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</si>
  <si>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</si>
  <si>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</si>
  <si>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</si>
  <si>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</si>
  <si>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</si>
  <si>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</si>
  <si>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</si>
  <si>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</si>
  <si>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</si>
  <si>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</si>
  <si>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</si>
  <si>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</si>
  <si>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</si>
  <si>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</si>
  <si>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</si>
  <si>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</si>
  <si>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</si>
  <si>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</si>
  <si>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</si>
  <si>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</si>
  <si>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</si>
  <si>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</si>
  <si>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</si>
  <si>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</si>
  <si>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</si>
  <si>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</si>
  <si>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</si>
  <si>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</si>
  <si>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</si>
  <si>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</si>
  <si>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</si>
  <si>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</si>
  <si>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</si>
  <si>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</si>
  <si>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</si>
  <si>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</si>
  <si>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</si>
  <si>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</si>
  <si>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</si>
  <si>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</si>
  <si>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</si>
  <si>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</si>
  <si>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</si>
  <si>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</si>
  <si>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</si>
  <si>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</si>
  <si>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</si>
  <si>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</si>
  <si>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</si>
  <si>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</si>
  <si>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</si>
  <si>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</si>
  <si>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</si>
  <si>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</si>
  <si>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</si>
  <si>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</si>
  <si>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</si>
  <si>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</si>
  <si>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</si>
  <si>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</si>
  <si>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</si>
  <si>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</si>
  <si>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</si>
  <si>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</si>
  <si>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</si>
  <si>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</si>
  <si>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</si>
  <si>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</si>
  <si>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</si>
  <si>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</si>
  <si>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</si>
  <si>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</si>
  <si>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</si>
  <si>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</si>
  <si>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</si>
  <si>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</si>
  <si>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</si>
  <si>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</si>
  <si>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</si>
  <si>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</si>
  <si>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</si>
  <si>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</si>
  <si>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</si>
  <si>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</si>
  <si>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</si>
  <si>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</si>
  <si>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</si>
  <si>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</si>
  <si>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</si>
  <si>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</si>
  <si>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</si>
  <si>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</si>
  <si>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</si>
  <si>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</si>
  <si>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</si>
  <si>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</si>
  <si>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</si>
  <si>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</si>
  <si>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</si>
  <si>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</si>
  <si>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</si>
  <si>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</si>
  <si>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</si>
  <si>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</si>
  <si>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</si>
  <si>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</si>
  <si>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</si>
  <si>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</si>
  <si>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</si>
  <si>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</si>
  <si>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</si>
  <si>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</si>
  <si>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</si>
  <si>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</si>
  <si>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</si>
  <si>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</si>
  <si>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</si>
  <si>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</si>
  <si>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</si>
  <si>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</si>
  <si>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</si>
  <si>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</si>
  <si>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</si>
  <si>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</si>
  <si>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</si>
  <si>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</si>
  <si>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</si>
  <si>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</si>
  <si>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</si>
  <si>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</si>
  <si>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</si>
  <si>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</si>
  <si>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</si>
  <si>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</si>
  <si>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</si>
  <si>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</si>
  <si>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</si>
  <si>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</si>
  <si>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</si>
  <si>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</si>
  <si>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</si>
  <si>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</si>
  <si>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</si>
  <si>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</si>
  <si>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</si>
  <si>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</si>
  <si>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</si>
  <si>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</si>
  <si>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</si>
  <si>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</si>
  <si>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</si>
  <si>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</si>
  <si>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</si>
  <si>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</si>
  <si>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</si>
  <si>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</si>
  <si>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</si>
  <si>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</si>
  <si>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</si>
  <si>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</si>
  <si>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</si>
  <si>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</si>
  <si>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</si>
  <si>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</si>
  <si>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</si>
  <si>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</si>
  <si>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</si>
  <si>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</si>
  <si>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</si>
  <si>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</si>
  <si>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</si>
  <si>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</si>
  <si>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</si>
  <si>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</si>
  <si>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</si>
  <si>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</si>
  <si>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</si>
  <si>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</si>
  <si>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</si>
  <si>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</si>
  <si>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</si>
  <si>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</si>
  <si>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</si>
  <si>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</si>
  <si>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</si>
  <si>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</si>
  <si>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</si>
  <si>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</si>
  <si>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</si>
  <si>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</si>
  <si>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</si>
  <si>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</si>
  <si>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</si>
  <si>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</si>
  <si>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</si>
  <si>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</si>
  <si>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</si>
  <si>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</si>
  <si>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</si>
  <si>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</si>
  <si>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</si>
  <si>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</si>
  <si>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</si>
  <si>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</si>
  <si>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</si>
  <si>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</si>
  <si>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</si>
  <si>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</si>
  <si>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</si>
  <si>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</si>
  <si>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</si>
  <si>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</si>
  <si>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</si>
  <si>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</si>
  <si>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</si>
  <si>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</si>
  <si>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</si>
  <si>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</si>
  <si>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</si>
  <si>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</si>
  <si>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</si>
  <si>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</si>
  <si>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</si>
  <si>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</si>
  <si>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</si>
  <si>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</si>
  <si>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</si>
  <si>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</si>
  <si>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</si>
  <si>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</si>
  <si>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</si>
  <si>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</si>
  <si>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</si>
  <si>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</si>
  <si>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</si>
  <si>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</si>
  <si>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</si>
  <si>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</si>
  <si>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</si>
  <si>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</si>
  <si>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</si>
  <si>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</si>
  <si>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</si>
  <si>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</si>
  <si>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</si>
  <si>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</si>
  <si>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</si>
  <si>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</si>
  <si>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</si>
  <si>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</si>
  <si>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</si>
  <si>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</si>
  <si>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</si>
  <si>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</si>
  <si>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</si>
  <si>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</si>
  <si>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</si>
  <si>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</si>
  <si>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</si>
  <si>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</si>
  <si>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</si>
  <si>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</si>
  <si>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</si>
  <si>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14-18</t>
  </si>
  <si>
    <t>14-22</t>
  </si>
  <si>
    <t>МБУМЦ "Современник", ул. Новосибирская, 20/1</t>
  </si>
  <si>
    <t>3 место</t>
  </si>
  <si>
    <t>город Новосибирск</t>
  </si>
  <si>
    <t>город Барнаул</t>
  </si>
  <si>
    <t>г. Новосибирск</t>
  </si>
  <si>
    <t>город Санкт-Петербург</t>
  </si>
  <si>
    <t>https://vk.com/shinkyokusin</t>
  </si>
  <si>
    <t>город Новокузнецк</t>
  </si>
  <si>
    <t>Лауреат 1 степени</t>
  </si>
  <si>
    <t>город Томск</t>
  </si>
  <si>
    <t>https://vk.com/sovremennik_nsk</t>
  </si>
  <si>
    <t>https://timolod.ru/organization/molodezhnye-tsentry/sovremennik/</t>
  </si>
  <si>
    <t>МБУМЦ "Современник"</t>
  </si>
  <si>
    <t>Муниципальное бюджетное учреждение  города Новосибирска молодежный центр "Современник" (МБУМЦ "Современник") приказ Департамент культуры, спорта и молодежной политики мэрии города Новосибирска №0480 от 07.09.2021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</si>
  <si>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</si>
  <si>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630036, г. Новосибирск, ул. Новосибирская, 20/1 e-mail: irina2058@mail.ru  тел. 3(383)341 64 79  страница на портале тымолод. http://timolod.ru/centers/sovremennik/</t>
  </si>
  <si>
    <t>Отделы учреждения:                                                                                                                                                       МЦ "Современник",  ул. Новосибирская, 20/1 - отдельно стоящее здание, 2-й этаж.ТОМ "Форум", ул. Троллейная, 22/1 - отдельно стоящее здание, 2-й этаж; отдел "Звездный", Халтурина, 24а - отдельно стоящее здание, 1-й этаж; ул. Костычева,6 - подвал многоквартирного жилого дома. АМИ "Спектр", ул. Блюхера, 61-первый этаж многоквартирного жилого дома</t>
  </si>
  <si>
    <t>Площадь по структурным подразделениям:                                                                                                   Головное учреждение МЦ "Современник" - 902,9 кв.м.                                                                    Отдел"Звездный", ул. Костычева,6 -175.3кв.м. "Звездный", ул. Халтурина, 24а -60,7 кв.м.; ТОМ "Форум, Троллейная, 22/1 -253,4 кв.м.; АМИ "Спектр", Блюхера, 61 -315,1 кв.м. ИТОГО: 1707.4 кв.м.</t>
  </si>
  <si>
    <t>Площадь по структурным подразделениям:                                                                                                    Головное учреждение МЦ "Современник" - 859.2 кв.м.                                                                                             Отдел"Звездный", ул. Костычева,6 -157.1 кв.м. "Звездный", ул. Халтурина, 24а -60.7 кв.м.; ТОМ "Форум, Троллейная, 22/1 -237 кв.м.; АМИ "Спектр", Блюхера, 61 -307 кв.м.                                     ИТОГО: 1621кв.м.</t>
  </si>
  <si>
    <t xml:space="preserve">МЦ "Современник": 9,ТОМ "Форум":  3,АМИ "Спектр":4,отдел "Звездный" ул. Костычева,6 -1"Звездный", ул. Халтурина, 24а -1 </t>
  </si>
  <si>
    <t xml:space="preserve">МЦ "Современник": понед- суббота 08.00-22.00, выходной - воскресенье;ТОМ "Форум":  понед- суббота 08.00-22.00, выходной - воскресенье;АМИ "Спектр":  понед- суббота 08.00-22.00, выходной - воскресенье;отдел "Звездный":   понед- суббота 08.00-22.00, выходной - воскресенье  </t>
  </si>
  <si>
    <t>https://vk.com/ligazhemchuzhinatomsk2021</t>
  </si>
  <si>
    <t>соорганизация</t>
  </si>
  <si>
    <t>учащиеся школ и колледжей Ленинского района от 14 до 18 лет.</t>
  </si>
  <si>
    <t>учащиеся школ и ссузов Ленинского района от 15 до 19 лет.</t>
  </si>
  <si>
    <t>https://vk.com/golos.pokolenia</t>
  </si>
  <si>
    <t>https://vk.com/break_nso</t>
  </si>
  <si>
    <t>Головное учреждение "Современник" - 39 чел.ТОМ "Форум" - 12 чел.АМИ "Спектр" - 12 чел.Отдел "Звездный" -15 чел.Итого: 78 чел.</t>
  </si>
  <si>
    <t>Калмыкова Анастасия Владимировна</t>
  </si>
  <si>
    <t>январь-декабрь</t>
  </si>
  <si>
    <t xml:space="preserve"> 14-25</t>
  </si>
  <si>
    <t>14-25</t>
  </si>
  <si>
    <t>"Матрешка"</t>
  </si>
  <si>
    <t>разновозрастная</t>
  </si>
  <si>
    <t>Проект семейного пространства "Гнездо"</t>
  </si>
  <si>
    <t xml:space="preserve">18-35 </t>
  </si>
  <si>
    <t>"Не парься!"</t>
  </si>
  <si>
    <t>Январь-декабрь 2023</t>
  </si>
  <si>
    <t>Молодежь 15-17 лет</t>
  </si>
  <si>
    <t>"Цветы добра"</t>
  </si>
  <si>
    <t xml:space="preserve">Молодежь с ОВЗ 14-25лет </t>
  </si>
  <si>
    <t>"Коробка"</t>
  </si>
  <si>
    <t>Январь-июнь 2023</t>
  </si>
  <si>
    <t>Молодежь 14-17 лет</t>
  </si>
  <si>
    <t>Проект молодежного пространсва "FreeДом"</t>
  </si>
  <si>
    <t>"СоцСинема"</t>
  </si>
  <si>
    <t>июль-август 2023</t>
  </si>
  <si>
    <t>ОЗН Ленинского района</t>
  </si>
  <si>
    <t>уборщик служебных помещений</t>
  </si>
  <si>
    <t>Городской молодежный флешмоб «Победный вальс»</t>
  </si>
  <si>
    <t>III Городской фестиваль молодых семей «Семейный пикник»</t>
  </si>
  <si>
    <t xml:space="preserve">V Летняя спартакиада среди молодежных активов и молодых специалистов сферы молодежной политики города Новосибирска «Форт Боярд» </t>
  </si>
  <si>
    <t>Городские соревнования по футболу «Футбольный Mix»</t>
  </si>
  <si>
    <t>I Сибирский idol-cover dance фестиваль.</t>
  </si>
  <si>
    <t>команды, сформированные из учащихся колледжей города Новосибирска, в возрасте от 16-20 лет</t>
  </si>
  <si>
    <t>Молодежные команды 14+</t>
  </si>
  <si>
    <t>молодые семьи 18-35</t>
  </si>
  <si>
    <t>Молодежные активы и молодые специалисты сферы молодежной политики г. Новосибирска 18-35 лет</t>
  </si>
  <si>
    <t xml:space="preserve">14-25танцоры направления cover dance в возрасте от 14-35 лет </t>
  </si>
  <si>
    <t>Районный молодежный пеший квест «Street champions: Детективное агентство»</t>
  </si>
  <si>
    <t>Районные соревнования «Challenge park. Вызов»</t>
  </si>
  <si>
    <t>Иммерсивный квиз «Три богатыря»</t>
  </si>
  <si>
    <t xml:space="preserve">  Цикл      мероприятий «Молодежный старт»</t>
  </si>
  <si>
    <t>юноши и девушки, обучающиеся в колледжах Ленинского района города Новосибирска от 16-22 лет</t>
  </si>
  <si>
    <t>Чемпионат и первенство НСО по брейкингу</t>
  </si>
  <si>
    <t>СК «Заря», ул. Спортивная,2а</t>
  </si>
  <si>
    <t>Открытый независимый чемпионат Сибирского федерального округа по Bellydance</t>
  </si>
  <si>
    <t>https://vk.com/chempionatbellydance</t>
  </si>
  <si>
    <t>Международные соревнования «31-й Мемориал Андрея Якутова», по киокусинкай (группа дисциплин «Синкёкусинкай»)</t>
  </si>
  <si>
    <t>22-25.09.2023</t>
  </si>
  <si>
    <t>г. Новосибирск, СК "Север", ул. Учительская, 61</t>
  </si>
  <si>
    <t>организация мероприятия, судейство</t>
  </si>
  <si>
    <t>Матчевая встреа по хоккею среди ветеранов спорта и молодежи в рамках Дня защитника Отечества</t>
  </si>
  <si>
    <t>https://vk.com/@sovremennik_nsk-o-sportivnyh-meropriyatiyah-fevralya-2023</t>
  </si>
  <si>
    <t>2 место-1, 3 место-1</t>
  </si>
  <si>
    <t>Открытое первенство Ленинского района города Новосибирска по хоккею с шайбой</t>
  </si>
  <si>
    <t>1 место - 1</t>
  </si>
  <si>
    <t>Соревнования по приседанию в мероприятии Ленинского района "Кубок призывника"</t>
  </si>
  <si>
    <t xml:space="preserve">https://vk.com/album-113817151_292839766 </t>
  </si>
  <si>
    <t>3 место -1, 2 место-1</t>
  </si>
  <si>
    <t>Всероссийские соревнования по футболу "Кожаный мяч"   (районный этап)</t>
  </si>
  <si>
    <t xml:space="preserve">https://novosibirsk.bezformata.com/listnews/vserossiyskih-sorevnovaniy-kozhaniy-myach/117245772/   </t>
  </si>
  <si>
    <t>1 место-1, 2 место-1, 3 место-1</t>
  </si>
  <si>
    <t>Всероссийкие соревнования юных хоккеистов "Золотая шайба"сезон 2022-2023 (городской этап)</t>
  </si>
  <si>
    <t>http://novosib-sport.ru/index.php?menu=12059</t>
  </si>
  <si>
    <t>Городские соревнования по футболу "Футбольный MIX"</t>
  </si>
  <si>
    <t>https://vk.com/album-42382683_298789154</t>
  </si>
  <si>
    <t>1-2 место, 1-3 место</t>
  </si>
  <si>
    <t>Всероссийские соревнования по футболу "Кожаный мяч"   (городской этап)</t>
  </si>
  <si>
    <t>1 место-1</t>
  </si>
  <si>
    <t>Городской фестиваль по брейкдансу «Погружение»</t>
  </si>
  <si>
    <t>Январь, 2023</t>
  </si>
  <si>
    <t>https://vk.com/club27431290</t>
  </si>
  <si>
    <t>Диплом 1 степени - 1</t>
  </si>
  <si>
    <t>Городской конкурс «Таланты Левобережья»</t>
  </si>
  <si>
    <t>июнь, 2023</t>
  </si>
  <si>
    <t>https://vk.com/club193639712</t>
  </si>
  <si>
    <t>1-1 место, 1-2 место, 3-зместо</t>
  </si>
  <si>
    <t>Городской фестиваль современной хореографии «Валенок»</t>
  </si>
  <si>
    <t>Октябрь, 2023</t>
  </si>
  <si>
    <t>https://vk.com/wall-195593314_3107</t>
  </si>
  <si>
    <t>два диплома  1 степени, 1 диплом 2 степени.</t>
  </si>
  <si>
    <t>Региональные соревнования по киокусинкай "Кубок Святого Благоверного Князя Александра Невского"</t>
  </si>
  <si>
    <t xml:space="preserve">https://nso.kumitetechnology.com/ru/tournament/84/live-updates/ </t>
  </si>
  <si>
    <t>1 место -2, 2 место -1, 3 место-1.</t>
  </si>
  <si>
    <t>Краевые соревнования по киокусинкай (группа дисциплин "Синкёкусинкай"), в рамках 19 Международного фестиваля единоборств"Детям планеты-мир без наркотиков" и Олимпиады боевых искуств "Сибирь-Азия".</t>
  </si>
  <si>
    <t>12-14 мая 2023</t>
  </si>
  <si>
    <t>г. Барнаул</t>
  </si>
  <si>
    <t>http://www.altaisport.ru/post/30530</t>
  </si>
  <si>
    <t>за лучшую технику-1, 1 место-1, 2 место-1, 3 место-1.</t>
  </si>
  <si>
    <t>Областной рождественский фестиваль хореографических коллективов «Карнавал 2023»</t>
  </si>
  <si>
    <t>город Новосибирск, Дом культуры имени В. П. Чкалова.,</t>
  </si>
  <si>
    <t>http://www.nios.ru/news/30411</t>
  </si>
  <si>
    <t>Региональный чемпионат по версии Лиги профессионалов восточного танца "ЖЕМЧУЖИНА ВОСТОКА"</t>
  </si>
  <si>
    <t>Февраль, 2023</t>
  </si>
  <si>
    <t>2 первых места, 3 вторых места, 1-третье</t>
  </si>
  <si>
    <t>Региональный чемпионат Сибирского Федерального округа по Bellydance</t>
  </si>
  <si>
    <t>Май, 2023</t>
  </si>
  <si>
    <t>ДК им. Попова</t>
  </si>
  <si>
    <t>3 первых места, 4 вторых места, 4-третьих</t>
  </si>
  <si>
    <t>Региональный конкурс детского танцевального искусства «Тик так»</t>
  </si>
  <si>
    <t>май ,2023</t>
  </si>
  <si>
    <t>https://vk.com/wall-205035888_424</t>
  </si>
  <si>
    <t>Диплом 1 степени-2</t>
  </si>
  <si>
    <t>Чемпионат Сибирского Федерального Округа по Киокусинкай</t>
  </si>
  <si>
    <t xml:space="preserve">4-5.03.2023 </t>
  </si>
  <si>
    <t>3 место-2, 2 место-1.</t>
  </si>
  <si>
    <t>Первенство Сибирского Федерального Округа по Киокусинкай</t>
  </si>
  <si>
    <t xml:space="preserve">3 место </t>
  </si>
  <si>
    <t>Всероссийский конкурс творческих работ «Новогодняя мастерская»</t>
  </si>
  <si>
    <t>январь, 2023</t>
  </si>
  <si>
    <t xml:space="preserve">Высшая школа делового администрирования </t>
  </si>
  <si>
    <t>https://ya-talent.ru/konkurs-novogodhya-masterskaya/</t>
  </si>
  <si>
    <t>диплом 1 степни-6, 2степени-2</t>
  </si>
  <si>
    <t>Всероссийский фестиваль культуры и искусств «Легенда России»</t>
  </si>
  <si>
    <t>февраль, 2023</t>
  </si>
  <si>
    <t>ДК «Прогресс»,Ккрасный проспект, 167</t>
  </si>
  <si>
    <t>https://vk.com/wall-211352176_187</t>
  </si>
  <si>
    <t>Диплом 1 степени-4, ,2 степени-2, гран-при-1</t>
  </si>
  <si>
    <t>Всероссийский фестиваль "ПО ЗВЕЗДНОМУ ПУТИ"!</t>
  </si>
  <si>
    <t>город Хабаровск</t>
  </si>
  <si>
    <t>https://www.culture.ru/events/2870775/festival-talantov-po-zvezdnomu-puti</t>
  </si>
  <si>
    <t>Всероссийской патриотический конкурс "Герои Великой Победы"</t>
  </si>
  <si>
    <t>май, 2023</t>
  </si>
  <si>
    <t>Официальный сайт Всероссийского литературного конкурса "Герои Великой Победы"</t>
  </si>
  <si>
    <t>https://vsekonkursy.ru/literaturnyj-konkurs-geroi-velikoj-pobedy-2023.html</t>
  </si>
  <si>
    <t>8 первых мест, 3-вторых, три -третьих</t>
  </si>
  <si>
    <t>Всероссийский конкурс «Точка взлета»</t>
  </si>
  <si>
    <t>https://timolod.ru/media/news/konkurs-talantov-tochka-vzleta-otkryvaet-priyem-zayavok/</t>
  </si>
  <si>
    <t xml:space="preserve">Диплом лауреата </t>
  </si>
  <si>
    <t>Международные соревнования "Беларусь Опен"</t>
  </si>
  <si>
    <t>13-14. 05.2023</t>
  </si>
  <si>
    <t>г. Минск</t>
  </si>
  <si>
    <t xml:space="preserve">https://vk.com/shinkyokusin?w=wall-36564092_3532 </t>
  </si>
  <si>
    <t>1 место-1, 2 место- 2</t>
  </si>
  <si>
    <t>Международные соревнования "31-й Мемориал Андрея Якутова" по киукусинкай (группа дисциплин "Синкёкусинкай")</t>
  </si>
  <si>
    <t>1 место-2, 2 место-2, 3 место-1</t>
  </si>
  <si>
    <t>Международный конкурс «Салют талантов»</t>
  </si>
  <si>
    <t>https://vk.com/saluttalantov</t>
  </si>
  <si>
    <t>лауреат 1 степени-4</t>
  </si>
  <si>
    <t>Международный конкурс детско – юношеского творчества «Под рождественской звездой»</t>
  </si>
  <si>
    <t>http://dpc.pravkamchatka.ru/anonsy/polozhenie-konkursa-pod-rozhdestvenskoj-zvezdoj-2023/</t>
  </si>
  <si>
    <t>лауреат 1 степени-2, 2 степени-2</t>
  </si>
  <si>
    <t>Международный разножанровый конкурс – фестиваль «Время побеждать»</t>
  </si>
  <si>
    <t>январь, 20230</t>
  </si>
  <si>
    <t>он-лайн</t>
  </si>
  <si>
    <t xml:space="preserve">https://vk.com/wall-210764270_601
</t>
  </si>
  <si>
    <t>лауреат 3 степени</t>
  </si>
  <si>
    <t>Международный конкурс "Вдохновение Сибири»</t>
  </si>
  <si>
    <t>март, 2023</t>
  </si>
  <si>
    <t>https://vk.com/wall-216470551_49</t>
  </si>
  <si>
    <t>1 диплом 1 степени, 2 диплома 2 степени</t>
  </si>
  <si>
    <t>Международный конкурс «Кит»</t>
  </si>
  <si>
    <t>https://mk-kit.ru/novosibirsk/december2023</t>
  </si>
  <si>
    <t>3диплома 1 степени</t>
  </si>
  <si>
    <t>Международный танцевальный конкурс «Улицы мира»</t>
  </si>
  <si>
    <t>апрель, 2023</t>
  </si>
  <si>
    <t>https://vk.com/public219285374</t>
  </si>
  <si>
    <t>2 диплома 1 степени</t>
  </si>
  <si>
    <t>Международный конкурс "Мы вместе»</t>
  </si>
  <si>
    <t>город Красноярск</t>
  </si>
  <si>
    <t>https://www.detmuz.ru/fest.php?kod_fest=novosibirsk_2024</t>
  </si>
  <si>
    <t>1 диплом 1 место, два 0вторых</t>
  </si>
  <si>
    <t>Международный фестиваль ROUH EL RAKS</t>
  </si>
  <si>
    <t>https://ok.ru/group/70000001063773/topic/154922942947421</t>
  </si>
  <si>
    <t>1-1 мест, 3-вторых, 3-третьих</t>
  </si>
  <si>
    <t>Международный Фестиваль "Влюбленные в Bellydance*</t>
  </si>
  <si>
    <t>https://www.prok-kult.ru/press-center/news/novosti-organizatsii/iv-mezhdunarodnyy-festival-tantsevalnogo-iskusstva-vlyublennye-v-bellydance-v-g-barnaule/</t>
  </si>
  <si>
    <t>5-первых мест, 2-вторых, 2-третьих</t>
  </si>
  <si>
    <t>Международный Конкурс-фестиваль «Сибирь зажигает Звезды»</t>
  </si>
  <si>
    <t>http://www.planetatalantov.ru/fests/center/«Сибирь%20зажигает%20звезды»,%20г.%20Кемерово%2002-05%20ноября%202023%20г..html</t>
  </si>
  <si>
    <t>1-первое место</t>
  </si>
  <si>
    <t>Международный конкурс – фестиваль «Кубок нации»</t>
  </si>
  <si>
    <t>https://vk.com/wall-170603545_18608</t>
  </si>
  <si>
    <t>лауреаты 1, 2 степени</t>
  </si>
  <si>
    <t>Международный конкурс "Dance energy"</t>
  </si>
  <si>
    <t>https://orbitafest.tv/events/dance-energy-mezhdunarodnyy-konkurs-khoreograficheskogo-iskusstva/</t>
  </si>
  <si>
    <t>Диплом лауреата 2 степени-3, лауреата 3 степени-1</t>
  </si>
  <si>
    <t>XIV международный фестиваль-конкурс «Уральская звезда»</t>
  </si>
  <si>
    <t>город Екатеринбург</t>
  </si>
  <si>
    <t>https://vk.com/wall-53455296_17726</t>
  </si>
  <si>
    <t>1 степени - 4, второй - 3</t>
  </si>
  <si>
    <t xml:space="preserve">https://vk.com/freedommolod </t>
  </si>
  <si>
    <t>https://vk.com/tomforumnsk</t>
  </si>
  <si>
    <t xml:space="preserve">https://vk.com/familyclab2023nsk </t>
  </si>
  <si>
    <t>https://vk.com/matryoshka.nsk2022</t>
  </si>
  <si>
    <t xml:space="preserve">https://vk.com/public193830060  </t>
  </si>
  <si>
    <t>https://vk.com/baloo_club</t>
  </si>
  <si>
    <t xml:space="preserve">https://vk.com/dinamitdance </t>
  </si>
  <si>
    <t>https://vk.com/mir_tvorchectva_izo_dpi</t>
  </si>
  <si>
    <t xml:space="preserve">https://vk.com/club76027151 </t>
  </si>
  <si>
    <t>https://vk.com/club137285422</t>
  </si>
  <si>
    <t>https://vk.com/streetchampions2023</t>
  </si>
  <si>
    <t xml:space="preserve">https://vk.com/picniknsk2023      </t>
  </si>
  <si>
    <t>https://vk.com/club13828643</t>
  </si>
  <si>
    <t>https://vk.com/club109966173</t>
  </si>
  <si>
    <t xml:space="preserve">https://vk.com/club160109543  </t>
  </si>
  <si>
    <t>https://vk.com/club214068115</t>
  </si>
  <si>
    <t>8 -1 мест, 3-2 место, 3- 3 место</t>
  </si>
  <si>
    <t>Группа грантового проекта "Окно в Корею"vk.com/windowtokorea</t>
  </si>
  <si>
    <t>Группа I-го Сибирского Cover Dance фестиваля IDOL vk.com/idol_sibcoverdance</t>
  </si>
  <si>
    <t>Telegram-канал  грантового проекта "Окно в Корею" t.me/windowtokorea</t>
  </si>
  <si>
    <t>АНОСПО "НГОК",дизайнеры, 3 курс</t>
  </si>
  <si>
    <t>Сибирский институр управления-филиал РАНХиГС, реклама связи с общественностью, 4 курс (160 часов)</t>
  </si>
  <si>
    <t>«Инновационные методики преподавания эстрадно  – джазового вокала в учрежде-ниях культуры»</t>
  </si>
  <si>
    <t>Школа современного вокала http://antipovaschool.ru/</t>
  </si>
  <si>
    <t>Организация работы с молодежью</t>
  </si>
  <si>
    <t>«Психологические рисуночные тесты в практике педагога»</t>
  </si>
  <si>
    <t>Портал "Солнечный свет"https://solncesvet.ru/webinars/</t>
  </si>
  <si>
    <t>Развитие городских пространств "Моя территория"</t>
  </si>
  <si>
    <t>Особенности организации исследовательской деятельности в современном образовательном процессе"</t>
  </si>
  <si>
    <t>Благотворительный фонд наследия Менделеева.https://bfnm.ru/</t>
  </si>
  <si>
    <t>«Педагогика дополнительного образования в работе хореографа»</t>
  </si>
  <si>
    <t>Центр дополнительного образования «Луч зна-ний»https://specialitet.ru/?utm_referer=geoadv_direct&amp;utm_ya_campaign=142008689587&amp;yabizcmpgn=10970260&amp;utm_source=geoadv_direct&amp;utm_candidate=59057601611&amp;utm_content=14564080973&amp;yclid=9379645923673767935</t>
  </si>
  <si>
    <t>Непрерывное образование для тренеров</t>
  </si>
  <si>
    <t>https://test-trener.ru/</t>
  </si>
  <si>
    <t>Вводный, базовый, практический курс "Волновая йога"</t>
  </si>
  <si>
    <t>ООО "Силуэт "https://yogasfera.ru/</t>
  </si>
  <si>
    <t>Академия госпабликов</t>
  </si>
  <si>
    <t>Образовательная платформа "Диалог Регионы"https://edu.dialog-regions.ru/gospublic</t>
  </si>
  <si>
    <t>АНОДПО «Институт музыки ЛАНОТ»https://ropkip.ru/kurse?yclid=13649139325452419071</t>
  </si>
  <si>
    <t>Автономная некоммерческая организация дополнительного профессионального образования «Волгоградский институт профессионального образования"http://vipo34.ru/</t>
  </si>
  <si>
    <t>НГТУ "Школа лидеров"https://www.nstu.ru/campus/my_territory</t>
  </si>
  <si>
    <t>Образовательная программа по подготовке управленческого резерва "Голос поколений"</t>
  </si>
  <si>
    <t>Форум "Прорегион"</t>
  </si>
  <si>
    <t>https://vk.com/pro_region</t>
  </si>
  <si>
    <t>Всероссийский молодежный форум "Машук"</t>
  </si>
  <si>
    <t>https://vk.com/wall-42382683_10407</t>
  </si>
  <si>
    <t>Онлайн платформа «Добро. Университет»</t>
  </si>
  <si>
    <t>Онлайн-марафон "Современные вокальные приемы"</t>
  </si>
  <si>
    <t>Онлайн платформе «Добро. Университет» https://edu.dobro.ru/courses/</t>
  </si>
  <si>
    <t>МБУ "Современник",ул.Костычева, 6</t>
  </si>
  <si>
    <t xml:space="preserve"> г. Новосибирск</t>
  </si>
  <si>
    <t>апрель-июнь 2023 г.</t>
  </si>
  <si>
    <t>ДОЛ "Калейдоскоп"</t>
  </si>
  <si>
    <t>14.06-04.07.2023</t>
  </si>
  <si>
    <t>Спортивный профильный сбор клуба боевых искусств "Карат"</t>
  </si>
  <si>
    <t>Республика Хакасия</t>
  </si>
  <si>
    <t>21.08-25.08.2023</t>
  </si>
  <si>
    <t>апрель-октябрь</t>
  </si>
  <si>
    <t>Проект "Окно в Корею" ( Не в рамках МЗ)</t>
  </si>
  <si>
    <t>г.Новосибирск, ДК им Попова, ул. Зыряновская,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</si>
</sst>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5" fillId="10" borderId="31" applyNumberFormat="0" applyAlignment="0" applyProtection="0"/>
    <xf numFmtId="0" fontId="34" fillId="11" borderId="0" applyNumberFormat="0" applyBorder="0" applyAlignment="0" applyProtection="0"/>
  </cellStyleXfs>
  <cellXfs count="50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30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3" fontId="3" fillId="0" borderId="1" xfId="0" applyNumberFormat="1" applyFont="1" applyBorder="1" applyAlignment="1" applyProtection="1">
      <alignment horizontal="center" vertical="top"/>
      <protection locked="0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0" fillId="0" borderId="1" xfId="0" applyFont="1" applyBorder="1" applyAlignment="1" applyProtection="1">
      <alignment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30" fillId="0" borderId="0" xfId="1" applyFill="1"/>
    <xf numFmtId="0" fontId="10" fillId="0" borderId="0" xfId="0" applyFont="1" applyFill="1" applyAlignment="1">
      <alignment wrapText="1"/>
    </xf>
    <xf numFmtId="0" fontId="0" fillId="0" borderId="1" xfId="5" applyFont="1" applyFill="1" applyBorder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14" fontId="10" fillId="0" borderId="0" xfId="0" applyNumberFormat="1" applyFont="1" applyFill="1" applyAlignment="1">
      <alignment horizontal="center" vertical="top"/>
    </xf>
    <xf numFmtId="0" fontId="35" fillId="0" borderId="31" xfId="4" applyFill="1" applyAlignment="1">
      <alignment vertical="center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32" xfId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14" fontId="10" fillId="0" borderId="33" xfId="0" applyNumberFormat="1" applyFont="1" applyBorder="1" applyAlignment="1">
      <alignment horizontal="left" vertical="center" wrapText="1"/>
    </xf>
    <xf numFmtId="0" fontId="10" fillId="0" borderId="33" xfId="0" applyFont="1" applyBorder="1" applyAlignment="1">
      <alignment vertical="center" wrapText="1"/>
    </xf>
    <xf numFmtId="14" fontId="10" fillId="0" borderId="33" xfId="0" applyNumberFormat="1" applyFont="1" applyBorder="1" applyAlignment="1">
      <alignment horizontal="left" vertical="center" wrapText="1"/>
    </xf>
    <xf numFmtId="0" fontId="10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justify" vertical="center" wrapText="1"/>
    </xf>
    <xf numFmtId="0" fontId="0" fillId="0" borderId="1" xfId="0" applyBorder="1"/>
    <xf numFmtId="0" fontId="10" fillId="0" borderId="1" xfId="0" applyFont="1" applyBorder="1" applyAlignment="1" applyProtection="1">
      <alignment horizontal="center" vertical="top" wrapText="1"/>
      <protection locked="0"/>
    </xf>
    <xf numFmtId="0" fontId="30" fillId="0" borderId="1" xfId="1" applyBorder="1" applyAlignment="1">
      <alignment horizontal="left" vertical="top" wrapText="1"/>
    </xf>
    <xf numFmtId="0" fontId="30" fillId="0" borderId="1" xfId="1" applyBorder="1" applyAlignment="1">
      <alignment vertical="top" wrapText="1"/>
    </xf>
    <xf numFmtId="0" fontId="30" fillId="0" borderId="1" xfId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>
      <alignment horizontal="justify" vertical="center" wrapText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>
      <alignment vertical="center" wrapText="1"/>
    </xf>
    <xf numFmtId="0" fontId="37" fillId="0" borderId="1" xfId="0" applyFont="1" applyBorder="1"/>
    <xf numFmtId="0" fontId="36" fillId="0" borderId="1" xfId="1" applyFont="1" applyBorder="1" applyAlignment="1">
      <alignment horizontal="left"/>
    </xf>
    <xf numFmtId="14" fontId="37" fillId="0" borderId="1" xfId="0" applyNumberFormat="1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29" fillId="8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9" fillId="8" borderId="1" xfId="0" applyFont="1" applyFill="1" applyBorder="1" applyAlignment="1">
      <alignment horizontal="center"/>
    </xf>
    <xf numFmtId="0" fontId="29" fillId="8" borderId="1" xfId="0" applyFont="1" applyFill="1" applyBorder="1" applyAlignment="1" applyProtection="1">
      <alignment horizontal="center" vertical="top" wrapText="1"/>
      <protection hidden="1"/>
    </xf>
    <xf numFmtId="0" fontId="29" fillId="2" borderId="1" xfId="0" applyFont="1" applyFill="1" applyBorder="1" applyAlignment="1" applyProtection="1">
      <alignment horizontal="center" vertical="top" wrapText="1"/>
      <protection hidden="1"/>
    </xf>
    <xf numFmtId="0" fontId="29" fillId="2" borderId="1" xfId="0" applyFont="1" applyFill="1" applyBorder="1" applyAlignment="1">
      <alignment horizontal="center"/>
    </xf>
    <xf numFmtId="0" fontId="36" fillId="0" borderId="1" xfId="1" applyFont="1" applyBorder="1"/>
    <xf numFmtId="0" fontId="29" fillId="8" borderId="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vertical="top" wrapText="1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6" fillId="0" borderId="5" xfId="1" applyFont="1" applyBorder="1" applyAlignment="1" applyProtection="1">
      <alignment horizontal="center" vertical="top" wrapText="1"/>
      <protection locked="0"/>
    </xf>
    <xf numFmtId="0" fontId="29" fillId="0" borderId="7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30" fillId="0" borderId="1" xfId="1" applyBorder="1"/>
    <xf numFmtId="0" fontId="0" fillId="0" borderId="1" xfId="0" applyBorder="1" applyAlignment="1">
      <alignment wrapText="1"/>
    </xf>
    <xf numFmtId="0" fontId="30" fillId="0" borderId="1" xfId="1" applyBorder="1" applyAlignment="1">
      <alignment wrapText="1"/>
    </xf>
    <xf numFmtId="0" fontId="37" fillId="0" borderId="0" xfId="0" applyFont="1" applyAlignment="1">
      <alignment wrapText="1"/>
    </xf>
    <xf numFmtId="0" fontId="33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30" fillId="0" borderId="0" xfId="1" applyAlignment="1">
      <alignment horizontal="left" vertical="center" wrapText="1" indent="1"/>
    </xf>
    <xf numFmtId="0" fontId="37" fillId="0" borderId="0" xfId="0" applyFont="1"/>
    <xf numFmtId="14" fontId="10" fillId="0" borderId="0" xfId="0" applyNumberFormat="1" applyFont="1" applyAlignment="1">
      <alignment vertical="center"/>
    </xf>
    <xf numFmtId="0" fontId="30" fillId="0" borderId="33" xfId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7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/>
    <xf numFmtId="0" fontId="5" fillId="0" borderId="1" xfId="5" applyFont="1" applyFill="1" applyBorder="1" applyAlignment="1" applyProtection="1">
      <alignment horizontal="left" vertical="top" wrapText="1"/>
      <protection locked="0"/>
    </xf>
    <xf numFmtId="0" fontId="30" fillId="0" borderId="1" xfId="1" applyFill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0" fillId="0" borderId="5" xfId="1" applyBorder="1" applyAlignment="1" applyProtection="1">
      <alignment horizontal="center" vertical="top" wrapText="1"/>
      <protection locked="0"/>
    </xf>
    <xf numFmtId="0" fontId="38" fillId="0" borderId="0" xfId="1" applyFont="1" applyAlignment="1">
      <alignment vertical="center" wrapText="1"/>
    </xf>
    <xf numFmtId="0" fontId="38" fillId="0" borderId="1" xfId="1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 applyProtection="1">
      <alignment horizontal="left" wrapText="1"/>
      <protection locked="0"/>
    </xf>
    <xf numFmtId="0" fontId="38" fillId="0" borderId="0" xfId="1" applyFont="1" applyAlignment="1">
      <alignment horizontal="left" wrapText="1"/>
    </xf>
    <xf numFmtId="0" fontId="10" fillId="0" borderId="1" xfId="0" applyFont="1" applyBorder="1" applyAlignment="1" applyProtection="1">
      <alignment horizontal="left" wrapText="1"/>
    </xf>
    <xf numFmtId="0" fontId="10" fillId="0" borderId="0" xfId="0" applyFont="1" applyAlignment="1">
      <alignment horizontal="left" vertical="top" wrapText="1"/>
    </xf>
    <xf numFmtId="0" fontId="38" fillId="0" borderId="0" xfId="1" applyFont="1" applyAlignment="1">
      <alignment horizontal="left" vertical="top" wrapText="1"/>
    </xf>
    <xf numFmtId="14" fontId="30" fillId="0" borderId="1" xfId="1" applyNumberFormat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8" borderId="1" xfId="0" applyFont="1" applyFill="1" applyBorder="1" applyAlignment="1" applyProtection="1">
      <alignment horizontal="left" wrapText="1"/>
      <protection locked="0"/>
    </xf>
    <xf numFmtId="0" fontId="30" fillId="0" borderId="0" xfId="1" applyAlignment="1"/>
    <xf numFmtId="0" fontId="30" fillId="0" borderId="1" xfId="1" applyBorder="1" applyAlignment="1">
      <alignment horizontal="left" wrapText="1"/>
    </xf>
    <xf numFmtId="0" fontId="10" fillId="0" borderId="0" xfId="0" applyFont="1" applyAlignment="1">
      <alignment horizontal="left"/>
    </xf>
    <xf numFmtId="0" fontId="33" fillId="0" borderId="1" xfId="0" applyFont="1" applyBorder="1" applyAlignment="1" applyProtection="1">
      <alignment vertical="top" wrapText="1"/>
      <protection locked="0"/>
    </xf>
    <xf numFmtId="0" fontId="38" fillId="0" borderId="1" xfId="1" applyFont="1" applyBorder="1" applyAlignment="1">
      <alignment vertical="top" wrapText="1"/>
    </xf>
    <xf numFmtId="0" fontId="10" fillId="0" borderId="0" xfId="0" applyFont="1" applyAlignment="1"/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left" vertical="top"/>
    </xf>
    <xf numFmtId="0" fontId="39" fillId="0" borderId="3" xfId="0" applyFont="1" applyBorder="1" applyAlignment="1" applyProtection="1">
      <alignment horizontal="center" vertical="top" wrapText="1"/>
      <protection locked="0"/>
    </xf>
    <xf numFmtId="0" fontId="39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0" fontId="17" fillId="0" borderId="3" xfId="0" applyFont="1" applyBorder="1" applyAlignment="1" applyProtection="1">
      <alignment horizontal="center" vertical="top" wrapText="1"/>
      <protection hidden="1"/>
    </xf>
    <xf numFmtId="0" fontId="17" fillId="0" borderId="3" xfId="0" applyFont="1" applyBorder="1" applyAlignment="1" applyProtection="1">
      <alignment horizontal="center" vertical="top" wrapText="1"/>
      <protection locked="0"/>
    </xf>
    <xf numFmtId="0" fontId="39" fillId="0" borderId="1" xfId="0" applyFont="1" applyBorder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center" vertical="top" wrapText="1"/>
      <protection hidden="1"/>
    </xf>
    <xf numFmtId="0" fontId="40" fillId="2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</cellXfs>
  <cellStyles count="6">
    <cellStyle name="40% — акцент5" xfId="5" builtinId="47"/>
    <cellStyle name="Вывод" xfId="4" builtinId="21"/>
    <cellStyle name="Гиперссылка" xfId="1" builtinId="8"/>
    <cellStyle name="Гиперссылка 2" xfId="2" xr:uid="{00000000-0005-0000-0000-000003000000}"/>
    <cellStyle name="Гиперссылка 3" xfId="3" xr:uid="{00000000-0005-0000-0000-000004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vk.com/chempionatbellydance" TargetMode="External"/><Relationship Id="rId1" Type="http://schemas.openxmlformats.org/officeDocument/2006/relationships/hyperlink" Target="https://vk.com/break_nso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wall-205035888_424" TargetMode="External"/><Relationship Id="rId18" Type="http://schemas.openxmlformats.org/officeDocument/2006/relationships/hyperlink" Target="https://vk.com/wall-211352176_187" TargetMode="External"/><Relationship Id="rId26" Type="http://schemas.openxmlformats.org/officeDocument/2006/relationships/hyperlink" Target="https://vk.com/shinkyokusin?w=wall-36564092_3532" TargetMode="External"/><Relationship Id="rId39" Type="http://schemas.openxmlformats.org/officeDocument/2006/relationships/hyperlink" Target="https://orbitafest.tv/events/dance-energy-mezhdunarodnyy-konkurs-khoreograficheskogo-iskusstva/" TargetMode="External"/><Relationship Id="rId21" Type="http://schemas.openxmlformats.org/officeDocument/2006/relationships/hyperlink" Target="https://www.culture.ru/events/2870775/festival-talantov-po-zvezdnomu-puti" TargetMode="External"/><Relationship Id="rId34" Type="http://schemas.openxmlformats.org/officeDocument/2006/relationships/hyperlink" Target="https://www.detmuz.ru/fest.php?kod_fest=novosibirsk_2024" TargetMode="External"/><Relationship Id="rId7" Type="http://schemas.openxmlformats.org/officeDocument/2006/relationships/hyperlink" Target="https://vk.com/wall-195593314_3107" TargetMode="External"/><Relationship Id="rId2" Type="http://schemas.openxmlformats.org/officeDocument/2006/relationships/hyperlink" Target="https://vk.com/album-113817151_292839766" TargetMode="External"/><Relationship Id="rId16" Type="http://schemas.openxmlformats.org/officeDocument/2006/relationships/hyperlink" Target="https://ya-talent.ru/konkurs-novogodhya-masterskaya/" TargetMode="External"/><Relationship Id="rId20" Type="http://schemas.openxmlformats.org/officeDocument/2006/relationships/hyperlink" Target="https://www.culture.ru/events/2870775/festival-talantov-po-zvezdnomu-puti" TargetMode="External"/><Relationship Id="rId29" Type="http://schemas.openxmlformats.org/officeDocument/2006/relationships/hyperlink" Target="https://vk.com/saluttalantov" TargetMode="External"/><Relationship Id="rId41" Type="http://schemas.openxmlformats.org/officeDocument/2006/relationships/printerSettings" Target="../printerSettings/printerSettings12.bin"/><Relationship Id="rId1" Type="http://schemas.openxmlformats.org/officeDocument/2006/relationships/hyperlink" Target="https://vk.com/@sovremennik_nsk-o-sportivnyh-meropriyatiyah-fevralya-2023" TargetMode="External"/><Relationship Id="rId6" Type="http://schemas.openxmlformats.org/officeDocument/2006/relationships/hyperlink" Target="https://vk.com/club193639712" TargetMode="External"/><Relationship Id="rId11" Type="http://schemas.openxmlformats.org/officeDocument/2006/relationships/hyperlink" Target="https://vk.com/ligazhemchuzhinatomsk2021" TargetMode="External"/><Relationship Id="rId24" Type="http://schemas.openxmlformats.org/officeDocument/2006/relationships/hyperlink" Target="https://timolod.ru/media/news/konkurs-talantov-tochka-vzleta-otkryvaet-priyem-zayavok/" TargetMode="External"/><Relationship Id="rId32" Type="http://schemas.openxmlformats.org/officeDocument/2006/relationships/hyperlink" Target="https://mk-kit.ru/novosibirsk/december2023" TargetMode="External"/><Relationship Id="rId37" Type="http://schemas.openxmlformats.org/officeDocument/2006/relationships/hyperlink" Target="http://www.planetatalantov.ru/fests/center/&#171;&#1057;&#1080;&#1073;&#1080;&#1088;&#1100;%20&#1079;&#1072;&#1078;&#1080;&#1075;&#1072;&#1077;&#1090;%20&#1079;&#1074;&#1077;&#1079;&#1076;&#1099;&#187;,%20&#1075;.%20&#1050;&#1077;&#1084;&#1077;&#1088;&#1086;&#1074;&#1086;%2002-05%20&#1085;&#1086;&#1103;&#1073;&#1088;&#1103;%202023%20&#1075;..html" TargetMode="External"/><Relationship Id="rId40" Type="http://schemas.openxmlformats.org/officeDocument/2006/relationships/hyperlink" Target="https://vk.com/wall-53455296_17726" TargetMode="External"/><Relationship Id="rId5" Type="http://schemas.openxmlformats.org/officeDocument/2006/relationships/hyperlink" Target="https://vk.com/club27431290" TargetMode="External"/><Relationship Id="rId15" Type="http://schemas.openxmlformats.org/officeDocument/2006/relationships/hyperlink" Target="https://vk.com/shinkyokusin" TargetMode="External"/><Relationship Id="rId23" Type="http://schemas.openxmlformats.org/officeDocument/2006/relationships/hyperlink" Target="https://vsekonkursy.ru/literaturnyj-konkurs-geroi-velikoj-pobedy-2023.html" TargetMode="External"/><Relationship Id="rId28" Type="http://schemas.openxmlformats.org/officeDocument/2006/relationships/hyperlink" Target="https://vk.com/wall-210764270_601" TargetMode="External"/><Relationship Id="rId36" Type="http://schemas.openxmlformats.org/officeDocument/2006/relationships/hyperlink" Target="https://www.prok-kult.ru/press-center/news/novosti-organizatsii/iv-mezhdunarodnyy-festival-tantsevalnogo-iskusstva-vlyublennye-v-bellydance-v-g-barnaule/" TargetMode="External"/><Relationship Id="rId10" Type="http://schemas.openxmlformats.org/officeDocument/2006/relationships/hyperlink" Target="http://www.nios.ru/news/30411" TargetMode="External"/><Relationship Id="rId19" Type="http://schemas.openxmlformats.org/officeDocument/2006/relationships/hyperlink" Target="https://vk.com/wall-211352176_187" TargetMode="External"/><Relationship Id="rId31" Type="http://schemas.openxmlformats.org/officeDocument/2006/relationships/hyperlink" Target="https://vk.com/wall-216470551_49" TargetMode="External"/><Relationship Id="rId4" Type="http://schemas.openxmlformats.org/officeDocument/2006/relationships/hyperlink" Target="https://novosibirsk.bezformata.com/listnews/vserossiyskih-sorevnovaniy-kozhaniy-myach/117245772/" TargetMode="External"/><Relationship Id="rId9" Type="http://schemas.openxmlformats.org/officeDocument/2006/relationships/hyperlink" Target="http://www.altaisport.ru/post/30530" TargetMode="External"/><Relationship Id="rId14" Type="http://schemas.openxmlformats.org/officeDocument/2006/relationships/hyperlink" Target="https://vk.com/shinkyokusin" TargetMode="External"/><Relationship Id="rId22" Type="http://schemas.openxmlformats.org/officeDocument/2006/relationships/hyperlink" Target="https://vsekonkursy.ru/literaturnyj-konkurs-geroi-velikoj-pobedy-2023.html" TargetMode="External"/><Relationship Id="rId27" Type="http://schemas.openxmlformats.org/officeDocument/2006/relationships/hyperlink" Target="https://vk.com/shinkyokusin" TargetMode="External"/><Relationship Id="rId30" Type="http://schemas.openxmlformats.org/officeDocument/2006/relationships/hyperlink" Target="http://dpc.pravkamchatka.ru/anonsy/polozhenie-konkursa-pod-rozhdestvenskoj-zvezdoj-2023/" TargetMode="External"/><Relationship Id="rId35" Type="http://schemas.openxmlformats.org/officeDocument/2006/relationships/hyperlink" Target="https://ok.ru/group/70000001063773/topic/154922942947421" TargetMode="External"/><Relationship Id="rId8" Type="http://schemas.openxmlformats.org/officeDocument/2006/relationships/hyperlink" Target="https://nso.kumitetechnology.com/ru/tournament/84/live-updates/" TargetMode="External"/><Relationship Id="rId3" Type="http://schemas.openxmlformats.org/officeDocument/2006/relationships/hyperlink" Target="https://novosibirsk.bezformata.com/listnews/vserossiyskih-sorevnovaniy-kozhaniy-myach/117245772/" TargetMode="External"/><Relationship Id="rId12" Type="http://schemas.openxmlformats.org/officeDocument/2006/relationships/hyperlink" Target="https://vk.com/chempionatbellydance" TargetMode="External"/><Relationship Id="rId17" Type="http://schemas.openxmlformats.org/officeDocument/2006/relationships/hyperlink" Target="https://ya-talent.ru/konkurs-novogodhya-masterskaya/" TargetMode="External"/><Relationship Id="rId25" Type="http://schemas.openxmlformats.org/officeDocument/2006/relationships/hyperlink" Target="https://timolod.ru/media/news/konkurs-talantov-tochka-vzleta-otkryvaet-priyem-zayavok/" TargetMode="External"/><Relationship Id="rId33" Type="http://schemas.openxmlformats.org/officeDocument/2006/relationships/hyperlink" Target="https://vk.com/public219285374" TargetMode="External"/><Relationship Id="rId38" Type="http://schemas.openxmlformats.org/officeDocument/2006/relationships/hyperlink" Target="https://vk.com/wall-170603545_18608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baloo_club" TargetMode="External"/><Relationship Id="rId13" Type="http://schemas.openxmlformats.org/officeDocument/2006/relationships/hyperlink" Target="https://vk.com/streetchampions2023" TargetMode="External"/><Relationship Id="rId18" Type="http://schemas.openxmlformats.org/officeDocument/2006/relationships/hyperlink" Target="https://vk.com/club214068115" TargetMode="External"/><Relationship Id="rId3" Type="http://schemas.openxmlformats.org/officeDocument/2006/relationships/hyperlink" Target="https://vk.com/freedommolod" TargetMode="External"/><Relationship Id="rId7" Type="http://schemas.openxmlformats.org/officeDocument/2006/relationships/hyperlink" Target="https://vk.com/public193830060" TargetMode="External"/><Relationship Id="rId12" Type="http://schemas.openxmlformats.org/officeDocument/2006/relationships/hyperlink" Target="https://vk.com/club137285422" TargetMode="External"/><Relationship Id="rId17" Type="http://schemas.openxmlformats.org/officeDocument/2006/relationships/hyperlink" Target="https://vk.com/club160109543" TargetMode="External"/><Relationship Id="rId2" Type="http://schemas.openxmlformats.org/officeDocument/2006/relationships/hyperlink" Target="https://timolod.ru/organization/molodezhnye-tsentry/sovremennik/" TargetMode="External"/><Relationship Id="rId16" Type="http://schemas.openxmlformats.org/officeDocument/2006/relationships/hyperlink" Target="https://vk.com/club109966173" TargetMode="External"/><Relationship Id="rId1" Type="http://schemas.openxmlformats.org/officeDocument/2006/relationships/hyperlink" Target="https://vk.com/sovremennik_nsk" TargetMode="External"/><Relationship Id="rId6" Type="http://schemas.openxmlformats.org/officeDocument/2006/relationships/hyperlink" Target="https://vk.com/matryoshka.nsk2022" TargetMode="External"/><Relationship Id="rId11" Type="http://schemas.openxmlformats.org/officeDocument/2006/relationships/hyperlink" Target="https://vk.com/club76027151" TargetMode="External"/><Relationship Id="rId5" Type="http://schemas.openxmlformats.org/officeDocument/2006/relationships/hyperlink" Target="https://vk.com/familyclab2023nsk" TargetMode="External"/><Relationship Id="rId15" Type="http://schemas.openxmlformats.org/officeDocument/2006/relationships/hyperlink" Target="https://vk.com/club13828643" TargetMode="External"/><Relationship Id="rId10" Type="http://schemas.openxmlformats.org/officeDocument/2006/relationships/hyperlink" Target="https://vk.com/mir_tvorchectva_izo_dpi" TargetMode="External"/><Relationship Id="rId19" Type="http://schemas.openxmlformats.org/officeDocument/2006/relationships/printerSettings" Target="../printerSettings/printerSettings13.bin"/><Relationship Id="rId4" Type="http://schemas.openxmlformats.org/officeDocument/2006/relationships/hyperlink" Target="https://vk.com/tomforumnsk" TargetMode="External"/><Relationship Id="rId9" Type="http://schemas.openxmlformats.org/officeDocument/2006/relationships/hyperlink" Target="https://vk.com/dinamitdance" TargetMode="External"/><Relationship Id="rId14" Type="http://schemas.openxmlformats.org/officeDocument/2006/relationships/hyperlink" Target="https://vk.com/picniknsk2023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42382683_10407" TargetMode="External"/><Relationship Id="rId3" Type="http://schemas.openxmlformats.org/officeDocument/2006/relationships/hyperlink" Target="https://bfnm.ru/" TargetMode="External"/><Relationship Id="rId7" Type="http://schemas.openxmlformats.org/officeDocument/2006/relationships/hyperlink" Target="https://vk.com/golos.pokolenia" TargetMode="External"/><Relationship Id="rId2" Type="http://schemas.openxmlformats.org/officeDocument/2006/relationships/hyperlink" Target="https://solncesvet.ru/webinars/" TargetMode="External"/><Relationship Id="rId1" Type="http://schemas.openxmlformats.org/officeDocument/2006/relationships/hyperlink" Target="http://antipovaschool.ru/" TargetMode="External"/><Relationship Id="rId6" Type="http://schemas.openxmlformats.org/officeDocument/2006/relationships/hyperlink" Target="https://ropkip.ru/kurse?yclid=13649139325452419071" TargetMode="External"/><Relationship Id="rId5" Type="http://schemas.openxmlformats.org/officeDocument/2006/relationships/hyperlink" Target="https://test-trener.ru/" TargetMode="External"/><Relationship Id="rId10" Type="http://schemas.openxmlformats.org/officeDocument/2006/relationships/printerSettings" Target="../printerSettings/printerSettings19.bin"/><Relationship Id="rId4" Type="http://schemas.openxmlformats.org/officeDocument/2006/relationships/hyperlink" Target="https://specialitet.ru/?utm_referer=geoadv_direct&amp;utm_ya_campaign=142008689587&amp;yabizcmpgn=10970260&amp;utm_source=geoadv_direct&amp;utm_candidate=59057601611&amp;utm_content=14564080973&amp;yclid=9379645923673767935" TargetMode="External"/><Relationship Id="rId9" Type="http://schemas.openxmlformats.org/officeDocument/2006/relationships/hyperlink" Target="https://vk.com/pro_reg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zoomScaleNormal="100" zoomScaleSheetLayoutView="100" workbookViewId="0">
      <selection activeCell="F13" sqref="F13:G13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39" t="s">
        <v>263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1"/>
    </row>
    <row r="2" spans="1:14" ht="38.25" customHeight="1" x14ac:dyDescent="0.25">
      <c r="A2" s="228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29"/>
    </row>
    <row r="3" spans="1:14" ht="19.5" customHeight="1" x14ac:dyDescent="0.25">
      <c r="A3" s="356" t="s">
        <v>199</v>
      </c>
      <c r="B3" s="357"/>
      <c r="C3" s="357"/>
      <c r="D3" s="357"/>
      <c r="E3" s="357"/>
      <c r="F3" s="90"/>
      <c r="G3" s="90"/>
      <c r="H3" s="90"/>
      <c r="I3" s="90"/>
      <c r="J3" s="90"/>
      <c r="K3" s="90"/>
      <c r="L3" s="342"/>
      <c r="M3" s="342"/>
      <c r="N3" s="343"/>
    </row>
    <row r="4" spans="1:14" ht="15.75" x14ac:dyDescent="0.25">
      <c r="A4" s="230" t="s">
        <v>72</v>
      </c>
      <c r="B4" s="355"/>
      <c r="C4" s="355"/>
      <c r="D4" s="355"/>
      <c r="E4" s="355"/>
      <c r="F4" s="90"/>
      <c r="G4" s="90"/>
      <c r="H4" s="90"/>
      <c r="I4" s="90"/>
      <c r="J4" s="90"/>
      <c r="K4" s="90"/>
      <c r="L4" s="90"/>
      <c r="M4" s="90"/>
      <c r="N4" s="229"/>
    </row>
    <row r="5" spans="1:14" ht="21.75" customHeight="1" x14ac:dyDescent="0.25">
      <c r="A5" s="360"/>
      <c r="B5" s="355"/>
      <c r="C5" s="355"/>
      <c r="D5" s="355"/>
      <c r="E5" s="355"/>
      <c r="F5" s="90"/>
      <c r="G5" s="90"/>
      <c r="H5" s="90"/>
      <c r="I5" s="90"/>
      <c r="J5" s="90"/>
      <c r="K5" s="90"/>
      <c r="L5" s="90"/>
      <c r="M5" s="90"/>
      <c r="N5" s="229"/>
    </row>
    <row r="6" spans="1:14" ht="30.75" customHeight="1" x14ac:dyDescent="0.25">
      <c r="A6" s="358"/>
      <c r="B6" s="359"/>
      <c r="C6" s="90"/>
      <c r="D6" s="361"/>
      <c r="E6" s="361"/>
      <c r="F6" s="90"/>
      <c r="G6" s="90"/>
      <c r="H6" s="90"/>
      <c r="I6" s="90"/>
      <c r="J6" s="90"/>
      <c r="K6" s="90"/>
      <c r="L6" s="90"/>
      <c r="M6" s="90"/>
      <c r="N6" s="229"/>
    </row>
    <row r="7" spans="1:14" ht="12.75" customHeight="1" x14ac:dyDescent="0.25">
      <c r="A7" s="362" t="s">
        <v>200</v>
      </c>
      <c r="B7" s="363"/>
      <c r="C7" s="90"/>
      <c r="D7" s="337" t="s">
        <v>201</v>
      </c>
      <c r="E7" s="337"/>
      <c r="F7" s="90"/>
      <c r="G7" s="90"/>
      <c r="H7" s="90"/>
      <c r="I7" s="90"/>
      <c r="J7" s="90"/>
      <c r="K7" s="90"/>
      <c r="L7" s="90"/>
      <c r="M7" s="90"/>
      <c r="N7" s="229"/>
    </row>
    <row r="8" spans="1:14" ht="12.75" customHeight="1" x14ac:dyDescent="0.25">
      <c r="A8" s="231"/>
      <c r="B8" s="338" t="s">
        <v>202</v>
      </c>
      <c r="C8" s="338"/>
      <c r="D8" s="338"/>
      <c r="E8" s="108"/>
      <c r="F8" s="90"/>
      <c r="G8" s="90"/>
      <c r="H8" s="90"/>
      <c r="I8" s="90"/>
      <c r="J8" s="90"/>
      <c r="K8" s="90"/>
      <c r="L8" s="90"/>
      <c r="M8" s="90"/>
      <c r="N8" s="229"/>
    </row>
    <row r="9" spans="1:14" ht="101.25" customHeight="1" x14ac:dyDescent="0.25">
      <c r="A9" s="228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29"/>
    </row>
    <row r="10" spans="1:14" ht="18.75" x14ac:dyDescent="0.3">
      <c r="A10" s="345" t="s">
        <v>93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8.75" customHeight="1" x14ac:dyDescent="0.3">
      <c r="A11" s="348" t="s">
        <v>296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x14ac:dyDescent="0.25">
      <c r="A12" s="351" t="s">
        <v>94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3"/>
    </row>
    <row r="13" spans="1:14" ht="18.75" x14ac:dyDescent="0.3">
      <c r="A13" s="228"/>
      <c r="B13" s="90"/>
      <c r="C13" s="90"/>
      <c r="D13" s="90"/>
      <c r="E13" s="232" t="s">
        <v>95</v>
      </c>
      <c r="F13" s="344">
        <v>2023</v>
      </c>
      <c r="G13" s="344"/>
      <c r="H13" s="354" t="s">
        <v>96</v>
      </c>
      <c r="I13" s="354"/>
      <c r="J13" s="354"/>
      <c r="K13" s="90"/>
      <c r="L13" s="90"/>
      <c r="M13" s="90"/>
      <c r="N13" s="229"/>
    </row>
    <row r="14" spans="1:14" x14ac:dyDescent="0.25">
      <c r="A14" s="228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29"/>
    </row>
    <row r="15" spans="1:14" x14ac:dyDescent="0.25">
      <c r="A15" s="228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29"/>
    </row>
    <row r="16" spans="1:14" x14ac:dyDescent="0.25">
      <c r="A16" s="228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29"/>
    </row>
    <row r="17" spans="1:14" x14ac:dyDescent="0.25">
      <c r="A17" s="228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29"/>
    </row>
    <row r="18" spans="1:14" x14ac:dyDescent="0.25">
      <c r="A18" s="22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29"/>
    </row>
    <row r="19" spans="1:14" x14ac:dyDescent="0.25">
      <c r="A19" s="228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29"/>
    </row>
    <row r="20" spans="1:14" x14ac:dyDescent="0.25">
      <c r="A20" s="22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29"/>
    </row>
    <row r="21" spans="1:14" x14ac:dyDescent="0.25">
      <c r="A21" s="228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29"/>
    </row>
    <row r="22" spans="1:14" x14ac:dyDescent="0.25">
      <c r="A22" s="22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29"/>
    </row>
    <row r="23" spans="1:14" ht="18.75" x14ac:dyDescent="0.25">
      <c r="A23" s="334" t="s">
        <v>188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6"/>
    </row>
    <row r="24" spans="1:14" x14ac:dyDescent="0.25">
      <c r="A24" s="22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29"/>
    </row>
    <row r="25" spans="1:14" x14ac:dyDescent="0.25">
      <c r="A25" s="228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29"/>
    </row>
    <row r="26" spans="1:14" x14ac:dyDescent="0.25">
      <c r="A26" s="22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29"/>
    </row>
    <row r="27" spans="1:14" x14ac:dyDescent="0.25">
      <c r="A27" s="228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29"/>
    </row>
    <row r="28" spans="1:14" x14ac:dyDescent="0.25">
      <c r="A28" s="228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29"/>
    </row>
    <row r="29" spans="1:14" x14ac:dyDescent="0.2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5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6"/>
  <sheetViews>
    <sheetView view="pageBreakPreview" zoomScale="86" zoomScaleNormal="100" zoomScaleSheetLayoutView="86" workbookViewId="0">
      <selection activeCell="D12" sqref="D12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05" t="s">
        <v>240</v>
      </c>
      <c r="B1" s="405"/>
      <c r="C1" s="405"/>
      <c r="D1" s="405"/>
      <c r="E1" s="405"/>
      <c r="F1" s="405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4" t="s">
        <v>259</v>
      </c>
      <c r="E2" s="151" t="s">
        <v>246</v>
      </c>
      <c r="F2" s="150" t="s">
        <v>260</v>
      </c>
    </row>
    <row r="3" spans="1:6" ht="18.75" x14ac:dyDescent="0.25">
      <c r="A3" s="138"/>
      <c r="B3" s="139" t="s">
        <v>218</v>
      </c>
      <c r="C3" s="138"/>
      <c r="D3" s="164"/>
      <c r="E3" s="164"/>
      <c r="F3" s="138"/>
    </row>
    <row r="4" spans="1:6" ht="18.75" x14ac:dyDescent="0.3">
      <c r="A4" s="140"/>
      <c r="B4" s="136" t="s">
        <v>55</v>
      </c>
      <c r="C4" s="137"/>
      <c r="D4" s="137"/>
      <c r="E4" s="137"/>
      <c r="F4" s="137"/>
    </row>
    <row r="5" spans="1:6" ht="18.75" x14ac:dyDescent="0.25">
      <c r="A5" s="96">
        <v>1</v>
      </c>
      <c r="B5" s="67"/>
      <c r="C5" s="67"/>
      <c r="D5" s="67"/>
      <c r="E5" s="67"/>
      <c r="F5" s="67"/>
    </row>
    <row r="6" spans="1:6" ht="18.75" x14ac:dyDescent="0.25">
      <c r="A6" s="96">
        <v>2</v>
      </c>
      <c r="B6" s="67"/>
      <c r="C6" s="67"/>
      <c r="D6" s="67"/>
      <c r="E6" s="67"/>
      <c r="F6" s="67"/>
    </row>
    <row r="7" spans="1:6" ht="18.75" x14ac:dyDescent="0.25">
      <c r="A7" s="96">
        <v>3</v>
      </c>
      <c r="B7" s="67"/>
      <c r="C7" s="67"/>
      <c r="D7" s="67"/>
      <c r="E7" s="67"/>
      <c r="F7" s="67"/>
    </row>
    <row r="8" spans="1:6" ht="18.75" x14ac:dyDescent="0.25">
      <c r="A8" s="96">
        <v>4</v>
      </c>
      <c r="B8" s="67"/>
      <c r="C8" s="67"/>
      <c r="D8" s="67"/>
      <c r="E8" s="67"/>
      <c r="F8" s="67"/>
    </row>
    <row r="9" spans="1:6" ht="18.75" x14ac:dyDescent="0.25">
      <c r="A9" s="96">
        <v>5</v>
      </c>
      <c r="B9" s="67"/>
      <c r="C9" s="67"/>
      <c r="D9" s="67"/>
      <c r="E9" s="67"/>
      <c r="F9" s="67"/>
    </row>
    <row r="10" spans="1:6" ht="23.25" customHeight="1" x14ac:dyDescent="0.3">
      <c r="A10" s="140"/>
      <c r="B10" s="136" t="s">
        <v>220</v>
      </c>
      <c r="C10" s="137"/>
      <c r="D10" s="137"/>
      <c r="E10" s="137"/>
      <c r="F10" s="137"/>
    </row>
    <row r="11" spans="1:6" ht="18.75" x14ac:dyDescent="0.25">
      <c r="A11" s="96">
        <v>1</v>
      </c>
      <c r="B11" s="277" t="s">
        <v>348</v>
      </c>
      <c r="C11" s="442">
        <v>44949</v>
      </c>
      <c r="D11" s="277" t="s">
        <v>349</v>
      </c>
      <c r="E11" s="443" t="s">
        <v>310</v>
      </c>
      <c r="F11" s="277" t="s">
        <v>306</v>
      </c>
    </row>
    <row r="12" spans="1:6" ht="45" x14ac:dyDescent="0.25">
      <c r="A12" s="96">
        <v>2</v>
      </c>
      <c r="B12" s="277" t="s">
        <v>350</v>
      </c>
      <c r="C12" s="495">
        <v>45255</v>
      </c>
      <c r="D12" s="444" t="s">
        <v>545</v>
      </c>
      <c r="E12" s="445" t="s">
        <v>351</v>
      </c>
      <c r="F12" s="277" t="s">
        <v>306</v>
      </c>
    </row>
    <row r="13" spans="1:6" ht="18.75" x14ac:dyDescent="0.25">
      <c r="A13" s="96">
        <v>3</v>
      </c>
      <c r="B13" s="290"/>
      <c r="C13" s="290"/>
      <c r="D13" s="290"/>
      <c r="E13" s="290"/>
      <c r="F13" s="290"/>
    </row>
    <row r="14" spans="1:6" ht="18.75" x14ac:dyDescent="0.25">
      <c r="A14" s="96">
        <v>4</v>
      </c>
      <c r="B14" s="290"/>
      <c r="C14" s="290"/>
      <c r="D14" s="290"/>
      <c r="E14" s="290"/>
      <c r="F14" s="290"/>
    </row>
    <row r="15" spans="1:6" ht="18.75" x14ac:dyDescent="0.25">
      <c r="A15" s="96">
        <v>5</v>
      </c>
      <c r="B15" s="290"/>
      <c r="C15" s="290"/>
      <c r="D15" s="290"/>
      <c r="E15" s="290"/>
      <c r="F15" s="290"/>
    </row>
    <row r="16" spans="1:6" ht="18.75" x14ac:dyDescent="0.25">
      <c r="A16" s="140"/>
      <c r="B16" s="294" t="s">
        <v>65</v>
      </c>
      <c r="C16" s="296"/>
      <c r="D16" s="296"/>
      <c r="E16" s="296"/>
      <c r="F16" s="296"/>
    </row>
    <row r="17" spans="1:6" ht="45" x14ac:dyDescent="0.25">
      <c r="A17" s="96">
        <v>1</v>
      </c>
      <c r="B17" s="446" t="s">
        <v>352</v>
      </c>
      <c r="C17" s="494" t="s">
        <v>353</v>
      </c>
      <c r="D17" s="444" t="s">
        <v>354</v>
      </c>
      <c r="E17" s="493" t="s">
        <v>290</v>
      </c>
      <c r="F17" s="493" t="s">
        <v>355</v>
      </c>
    </row>
    <row r="18" spans="1:6" ht="19.5" thickBot="1" x14ac:dyDescent="0.3">
      <c r="A18" s="96">
        <v>2</v>
      </c>
      <c r="B18" s="289"/>
      <c r="C18" s="273"/>
      <c r="D18" s="289"/>
      <c r="E18" s="289"/>
      <c r="F18" s="290"/>
    </row>
    <row r="19" spans="1:6" ht="19.5" thickBot="1" x14ac:dyDescent="0.3">
      <c r="A19" s="96">
        <v>3</v>
      </c>
      <c r="B19" s="289"/>
      <c r="C19" s="273"/>
      <c r="D19" s="289"/>
      <c r="E19" s="289"/>
      <c r="F19" s="290"/>
    </row>
    <row r="20" spans="1:6" ht="19.5" thickBot="1" x14ac:dyDescent="0.3">
      <c r="A20" s="96">
        <v>4</v>
      </c>
      <c r="B20" s="289"/>
      <c r="C20" s="273"/>
      <c r="D20" s="289"/>
      <c r="E20" s="289"/>
      <c r="F20" s="290"/>
    </row>
    <row r="21" spans="1:6" ht="18.75" x14ac:dyDescent="0.25">
      <c r="A21" s="96">
        <v>5</v>
      </c>
      <c r="B21" s="295"/>
      <c r="C21" s="295"/>
      <c r="D21" s="295"/>
      <c r="E21" s="295"/>
      <c r="F21" s="295"/>
    </row>
    <row r="22" spans="1:6" ht="31.5" x14ac:dyDescent="0.25">
      <c r="A22" s="140"/>
      <c r="B22" s="297" t="s">
        <v>180</v>
      </c>
      <c r="C22" s="296"/>
      <c r="D22" s="296"/>
      <c r="E22" s="296"/>
      <c r="F22" s="296"/>
    </row>
    <row r="23" spans="1:6" ht="18.75" x14ac:dyDescent="0.25">
      <c r="A23" s="160">
        <v>1</v>
      </c>
      <c r="B23" s="298"/>
      <c r="C23" s="299"/>
      <c r="D23" s="299"/>
      <c r="E23" s="299"/>
      <c r="F23" s="299"/>
    </row>
    <row r="24" spans="1:6" ht="18.75" x14ac:dyDescent="0.25">
      <c r="A24" s="160">
        <v>2</v>
      </c>
      <c r="B24" s="298"/>
      <c r="C24" s="299"/>
      <c r="D24" s="299"/>
      <c r="E24" s="299"/>
      <c r="F24" s="299"/>
    </row>
    <row r="25" spans="1:6" ht="18.75" x14ac:dyDescent="0.25">
      <c r="A25" s="160">
        <v>3</v>
      </c>
      <c r="B25" s="298"/>
      <c r="C25" s="299"/>
      <c r="D25" s="299"/>
      <c r="E25" s="299"/>
      <c r="F25" s="299"/>
    </row>
    <row r="26" spans="1:6" ht="18.75" x14ac:dyDescent="0.25">
      <c r="A26" s="160">
        <v>4</v>
      </c>
      <c r="B26" s="298"/>
      <c r="C26" s="299"/>
      <c r="D26" s="299"/>
      <c r="E26" s="299"/>
      <c r="F26" s="299"/>
    </row>
    <row r="27" spans="1:6" ht="18.75" x14ac:dyDescent="0.3">
      <c r="A27" s="160">
        <v>5</v>
      </c>
      <c r="B27" s="143"/>
      <c r="C27" s="141"/>
      <c r="D27" s="141"/>
      <c r="E27" s="141"/>
      <c r="F27" s="141"/>
    </row>
    <row r="28" spans="1:6" ht="18.75" x14ac:dyDescent="0.25">
      <c r="A28" s="164"/>
      <c r="B28" s="139" t="s">
        <v>217</v>
      </c>
      <c r="C28" s="204"/>
      <c r="D28" s="204"/>
      <c r="E28" s="204"/>
      <c r="F28" s="204"/>
    </row>
    <row r="29" spans="1:6" ht="18.75" x14ac:dyDescent="0.3">
      <c r="A29" s="140"/>
      <c r="B29" s="136" t="s">
        <v>221</v>
      </c>
      <c r="C29" s="203"/>
      <c r="D29" s="137"/>
      <c r="E29" s="137"/>
      <c r="F29" s="137"/>
    </row>
    <row r="30" spans="1:6" ht="18.75" x14ac:dyDescent="0.25">
      <c r="A30" s="96">
        <v>1</v>
      </c>
      <c r="B30" s="56"/>
      <c r="C30" s="56"/>
      <c r="D30" s="56"/>
      <c r="E30" s="56"/>
      <c r="F30" s="56"/>
    </row>
    <row r="31" spans="1:6" ht="18.75" x14ac:dyDescent="0.25">
      <c r="A31" s="96">
        <v>2</v>
      </c>
      <c r="B31" s="56"/>
      <c r="C31" s="56"/>
      <c r="D31" s="56"/>
      <c r="E31" s="56"/>
      <c r="F31" s="56"/>
    </row>
    <row r="32" spans="1:6" ht="18.75" x14ac:dyDescent="0.25">
      <c r="A32" s="96">
        <v>3</v>
      </c>
      <c r="B32" s="56"/>
      <c r="C32" s="56"/>
      <c r="D32" s="56"/>
      <c r="E32" s="56"/>
      <c r="F32" s="56"/>
    </row>
    <row r="33" spans="1:6" ht="18.75" x14ac:dyDescent="0.25">
      <c r="A33" s="96">
        <v>4</v>
      </c>
      <c r="B33" s="56"/>
      <c r="C33" s="56"/>
      <c r="D33" s="56"/>
      <c r="E33" s="56"/>
      <c r="F33" s="56"/>
    </row>
    <row r="34" spans="1:6" ht="18.75" x14ac:dyDescent="0.25">
      <c r="A34" s="96">
        <v>5</v>
      </c>
      <c r="B34" s="67"/>
      <c r="C34" s="156"/>
      <c r="D34" s="157"/>
      <c r="E34" s="157"/>
      <c r="F34" s="157"/>
    </row>
    <row r="35" spans="1:6" ht="18.75" x14ac:dyDescent="0.3">
      <c r="A35" s="165"/>
      <c r="B35" s="136" t="s">
        <v>220</v>
      </c>
      <c r="C35" s="137"/>
      <c r="D35" s="137"/>
      <c r="E35" s="137"/>
      <c r="F35" s="137"/>
    </row>
    <row r="36" spans="1:6" ht="18.75" customHeight="1" x14ac:dyDescent="0.25">
      <c r="A36" s="96">
        <v>1</v>
      </c>
      <c r="B36" s="290"/>
      <c r="C36" s="292"/>
      <c r="D36" s="290"/>
      <c r="E36" s="300"/>
      <c r="F36" s="290"/>
    </row>
    <row r="37" spans="1:6" ht="24" customHeight="1" x14ac:dyDescent="0.25">
      <c r="A37" s="96">
        <v>2</v>
      </c>
      <c r="B37" s="290"/>
      <c r="C37" s="290"/>
      <c r="D37" s="290"/>
      <c r="E37" s="300"/>
      <c r="F37" s="290"/>
    </row>
    <row r="38" spans="1:6" ht="21" customHeight="1" x14ac:dyDescent="0.25">
      <c r="A38" s="96">
        <v>3</v>
      </c>
      <c r="B38" s="290"/>
      <c r="C38" s="290"/>
      <c r="D38" s="290"/>
      <c r="E38" s="290"/>
      <c r="F38" s="290"/>
    </row>
    <row r="39" spans="1:6" ht="21" customHeight="1" x14ac:dyDescent="0.25">
      <c r="A39" s="166">
        <v>10</v>
      </c>
      <c r="B39" s="56"/>
      <c r="C39" s="56"/>
      <c r="D39" s="56"/>
      <c r="E39" s="56"/>
      <c r="F39" s="56"/>
    </row>
    <row r="40" spans="1:6" ht="18.75" x14ac:dyDescent="0.3">
      <c r="A40" s="167"/>
      <c r="B40" s="136" t="s">
        <v>65</v>
      </c>
      <c r="C40" s="137"/>
      <c r="D40" s="137"/>
      <c r="E40" s="137"/>
      <c r="F40" s="137"/>
    </row>
    <row r="41" spans="1:6" ht="18.75" x14ac:dyDescent="0.25">
      <c r="A41" s="96">
        <v>1</v>
      </c>
      <c r="B41" s="56"/>
      <c r="C41" s="56"/>
      <c r="D41" s="56"/>
      <c r="E41" s="56"/>
      <c r="F41" s="56"/>
    </row>
    <row r="42" spans="1:6" ht="22.5" customHeight="1" x14ac:dyDescent="0.25">
      <c r="A42" s="96">
        <v>2</v>
      </c>
      <c r="B42" s="56"/>
      <c r="C42" s="56"/>
      <c r="D42" s="56"/>
      <c r="E42" s="56"/>
      <c r="F42" s="56"/>
    </row>
    <row r="43" spans="1:6" ht="37.5" x14ac:dyDescent="0.3">
      <c r="A43" s="140"/>
      <c r="B43" s="142" t="s">
        <v>180</v>
      </c>
      <c r="C43" s="137"/>
      <c r="D43" s="137"/>
      <c r="E43" s="137"/>
      <c r="F43" s="137"/>
    </row>
    <row r="44" spans="1:6" ht="18.75" x14ac:dyDescent="0.25">
      <c r="A44" s="96">
        <v>1</v>
      </c>
      <c r="B44" s="67"/>
      <c r="C44" s="67"/>
      <c r="D44" s="67"/>
      <c r="E44" s="67"/>
      <c r="F44" s="67"/>
    </row>
    <row r="45" spans="1:6" ht="18.75" x14ac:dyDescent="0.25">
      <c r="A45" s="96">
        <v>2</v>
      </c>
      <c r="B45" s="67"/>
      <c r="C45" s="67"/>
      <c r="D45" s="67"/>
      <c r="E45" s="67"/>
      <c r="F45" s="67"/>
    </row>
    <row r="46" spans="1:6" ht="18.75" x14ac:dyDescent="0.25">
      <c r="A46" s="96">
        <v>3</v>
      </c>
      <c r="B46" s="67"/>
      <c r="C46" s="67"/>
      <c r="D46" s="67"/>
      <c r="E46" s="67"/>
      <c r="F46" s="67"/>
    </row>
    <row r="47" spans="1:6" ht="18.75" x14ac:dyDescent="0.25">
      <c r="A47" s="96">
        <v>4</v>
      </c>
      <c r="B47" s="67"/>
      <c r="C47" s="67"/>
      <c r="D47" s="67"/>
      <c r="E47" s="67"/>
      <c r="F47" s="67"/>
    </row>
    <row r="48" spans="1:6" ht="18.75" x14ac:dyDescent="0.25">
      <c r="A48" s="96">
        <v>5</v>
      </c>
      <c r="B48" s="67"/>
      <c r="C48" s="67"/>
      <c r="D48" s="67"/>
      <c r="E48" s="67"/>
      <c r="F48" s="67"/>
    </row>
    <row r="49" spans="1:6" ht="18.75" x14ac:dyDescent="0.25">
      <c r="A49" s="164"/>
      <c r="B49" s="139" t="s">
        <v>219</v>
      </c>
      <c r="C49" s="204"/>
      <c r="D49" s="204"/>
      <c r="E49" s="204"/>
      <c r="F49" s="204"/>
    </row>
    <row r="50" spans="1:6" ht="18.75" x14ac:dyDescent="0.3">
      <c r="A50" s="140"/>
      <c r="B50" s="136" t="s">
        <v>221</v>
      </c>
      <c r="C50" s="137"/>
      <c r="D50" s="137"/>
      <c r="E50" s="137"/>
      <c r="F50" s="137"/>
    </row>
    <row r="51" spans="1:6" ht="20.25" customHeight="1" x14ac:dyDescent="0.25">
      <c r="A51" s="96">
        <v>1</v>
      </c>
      <c r="B51" s="56"/>
      <c r="C51" s="56"/>
      <c r="D51" s="56"/>
      <c r="E51" s="56"/>
      <c r="F51" s="56"/>
    </row>
    <row r="52" spans="1:6" ht="20.25" customHeight="1" x14ac:dyDescent="0.25">
      <c r="A52" s="96">
        <v>2</v>
      </c>
      <c r="B52" s="56"/>
      <c r="C52" s="56"/>
      <c r="D52" s="56"/>
      <c r="E52" s="56"/>
      <c r="F52" s="56"/>
    </row>
    <row r="53" spans="1:6" ht="20.25" customHeight="1" x14ac:dyDescent="0.25">
      <c r="A53" s="96">
        <v>3</v>
      </c>
      <c r="B53" s="56"/>
      <c r="C53" s="56"/>
      <c r="D53" s="56"/>
      <c r="E53" s="56"/>
      <c r="F53" s="56"/>
    </row>
    <row r="54" spans="1:6" ht="18.75" x14ac:dyDescent="0.25">
      <c r="A54" s="96">
        <v>4</v>
      </c>
      <c r="B54" s="56"/>
      <c r="C54" s="56"/>
      <c r="D54" s="56"/>
      <c r="E54" s="56"/>
      <c r="F54" s="56"/>
    </row>
    <row r="55" spans="1:6" ht="18.75" x14ac:dyDescent="0.25">
      <c r="A55" s="96">
        <v>5</v>
      </c>
      <c r="B55" s="67"/>
      <c r="C55" s="67"/>
      <c r="D55" s="67"/>
      <c r="E55" s="67"/>
      <c r="F55" s="67"/>
    </row>
    <row r="56" spans="1:6" ht="18.75" x14ac:dyDescent="0.3">
      <c r="A56" s="140"/>
      <c r="B56" s="136" t="s">
        <v>220</v>
      </c>
      <c r="C56" s="137"/>
      <c r="D56" s="137"/>
      <c r="E56" s="137"/>
      <c r="F56" s="137"/>
    </row>
    <row r="57" spans="1:6" ht="18.75" x14ac:dyDescent="0.25">
      <c r="A57" s="96">
        <v>1</v>
      </c>
      <c r="B57" s="290"/>
      <c r="C57" s="293"/>
      <c r="D57" s="293"/>
      <c r="E57" s="291"/>
      <c r="F57" s="293"/>
    </row>
    <row r="58" spans="1:6" ht="18.75" x14ac:dyDescent="0.25">
      <c r="A58" s="96">
        <v>2</v>
      </c>
      <c r="B58" s="290"/>
      <c r="C58" s="292"/>
      <c r="D58" s="293"/>
      <c r="E58" s="291"/>
      <c r="F58" s="293"/>
    </row>
    <row r="59" spans="1:6" ht="18.75" x14ac:dyDescent="0.25">
      <c r="A59" s="96">
        <v>3</v>
      </c>
      <c r="B59" s="290"/>
      <c r="C59" s="290"/>
      <c r="D59" s="290"/>
      <c r="E59" s="290"/>
      <c r="F59" s="290"/>
    </row>
    <row r="60" spans="1:6" ht="19.5" thickBot="1" x14ac:dyDescent="0.3">
      <c r="A60" s="140"/>
      <c r="B60" s="294" t="s">
        <v>65</v>
      </c>
      <c r="C60" s="296"/>
      <c r="D60" s="301"/>
      <c r="E60" s="301"/>
      <c r="F60" s="296"/>
    </row>
    <row r="61" spans="1:6" ht="19.5" thickBot="1" x14ac:dyDescent="0.3">
      <c r="A61" s="160">
        <v>1</v>
      </c>
      <c r="B61" s="282"/>
      <c r="C61" s="406"/>
      <c r="D61" s="282"/>
      <c r="E61" s="282"/>
      <c r="F61" s="290"/>
    </row>
    <row r="62" spans="1:6" ht="34.5" customHeight="1" thickBot="1" x14ac:dyDescent="0.3">
      <c r="A62" s="160">
        <v>2</v>
      </c>
      <c r="B62" s="276"/>
      <c r="C62" s="407"/>
      <c r="D62" s="276"/>
      <c r="E62" s="276"/>
      <c r="F62" s="290"/>
    </row>
    <row r="63" spans="1:6" ht="19.5" thickBot="1" x14ac:dyDescent="0.3">
      <c r="A63" s="160">
        <v>3</v>
      </c>
      <c r="B63" s="276"/>
      <c r="C63" s="289"/>
      <c r="D63" s="276"/>
      <c r="E63" s="276"/>
      <c r="F63" s="290"/>
    </row>
    <row r="64" spans="1:6" ht="18.75" customHeight="1" x14ac:dyDescent="0.25">
      <c r="A64" s="160">
        <v>4</v>
      </c>
      <c r="B64" s="56"/>
      <c r="C64" s="56"/>
      <c r="D64" s="56"/>
      <c r="E64" s="56"/>
      <c r="F64" s="56"/>
    </row>
    <row r="65" spans="1:6" ht="37.5" x14ac:dyDescent="0.3">
      <c r="A65" s="167"/>
      <c r="B65" s="142" t="s">
        <v>180</v>
      </c>
      <c r="C65" s="137"/>
      <c r="D65" s="137"/>
      <c r="E65" s="137"/>
      <c r="F65" s="137"/>
    </row>
    <row r="66" spans="1:6" ht="18.75" x14ac:dyDescent="0.3">
      <c r="A66" s="160">
        <v>1</v>
      </c>
      <c r="B66" s="57"/>
      <c r="C66" s="141"/>
      <c r="D66" s="141"/>
      <c r="E66" s="141"/>
      <c r="F66" s="141"/>
    </row>
    <row r="67" spans="1:6" ht="18.75" x14ac:dyDescent="0.3">
      <c r="A67" s="160">
        <v>2</v>
      </c>
      <c r="B67" s="57"/>
      <c r="C67" s="141"/>
      <c r="D67" s="141"/>
      <c r="E67" s="141"/>
      <c r="F67" s="141"/>
    </row>
    <row r="68" spans="1:6" ht="18.75" x14ac:dyDescent="0.3">
      <c r="A68" s="160">
        <v>3</v>
      </c>
      <c r="B68" s="57"/>
      <c r="C68" s="141"/>
      <c r="D68" s="141"/>
      <c r="E68" s="141"/>
      <c r="F68" s="141"/>
    </row>
    <row r="69" spans="1:6" ht="18.75" x14ac:dyDescent="0.3">
      <c r="A69" s="160">
        <v>4</v>
      </c>
      <c r="B69" s="57"/>
      <c r="C69" s="141"/>
      <c r="D69" s="141"/>
      <c r="E69" s="141"/>
      <c r="F69" s="141"/>
    </row>
    <row r="70" spans="1:6" ht="18.75" x14ac:dyDescent="0.3">
      <c r="A70" s="160">
        <v>5</v>
      </c>
      <c r="B70" s="57"/>
      <c r="C70" s="141"/>
      <c r="D70" s="141"/>
      <c r="E70" s="141"/>
      <c r="F70" s="141"/>
    </row>
    <row r="71" spans="1:6" ht="18.75" x14ac:dyDescent="0.25">
      <c r="A71" s="164"/>
      <c r="B71" s="139" t="s">
        <v>215</v>
      </c>
      <c r="C71" s="139"/>
      <c r="D71" s="139"/>
      <c r="E71" s="139"/>
      <c r="F71" s="139"/>
    </row>
    <row r="72" spans="1:6" ht="18.75" x14ac:dyDescent="0.3">
      <c r="A72" s="140"/>
      <c r="B72" s="136" t="s">
        <v>221</v>
      </c>
      <c r="C72" s="137"/>
      <c r="D72" s="137"/>
      <c r="E72" s="137"/>
      <c r="F72" s="137"/>
    </row>
    <row r="73" spans="1:6" ht="18.75" x14ac:dyDescent="0.25">
      <c r="A73" s="96">
        <v>1</v>
      </c>
      <c r="B73" s="67"/>
      <c r="C73" s="67"/>
      <c r="D73" s="67"/>
      <c r="E73" s="67"/>
      <c r="F73" s="67"/>
    </row>
    <row r="74" spans="1:6" ht="18.75" x14ac:dyDescent="0.25">
      <c r="A74" s="96">
        <v>2</v>
      </c>
      <c r="B74" s="67"/>
      <c r="C74" s="67"/>
      <c r="D74" s="67"/>
      <c r="E74" s="67"/>
      <c r="F74" s="67"/>
    </row>
    <row r="75" spans="1:6" ht="18.75" x14ac:dyDescent="0.25">
      <c r="A75" s="96">
        <v>3</v>
      </c>
      <c r="B75" s="67"/>
      <c r="C75" s="67"/>
      <c r="D75" s="67"/>
      <c r="E75" s="67"/>
      <c r="F75" s="67"/>
    </row>
    <row r="76" spans="1:6" ht="18.75" x14ac:dyDescent="0.25">
      <c r="A76" s="96">
        <v>4</v>
      </c>
      <c r="B76" s="67"/>
      <c r="C76" s="67"/>
      <c r="D76" s="67"/>
      <c r="E76" s="67"/>
      <c r="F76" s="67"/>
    </row>
    <row r="77" spans="1:6" ht="18.75" x14ac:dyDescent="0.25">
      <c r="A77" s="96">
        <v>5</v>
      </c>
      <c r="B77" s="67"/>
      <c r="C77" s="67"/>
      <c r="D77" s="67"/>
      <c r="E77" s="67"/>
      <c r="F77" s="67"/>
    </row>
    <row r="78" spans="1:6" ht="18.75" x14ac:dyDescent="0.3">
      <c r="A78" s="140"/>
      <c r="B78" s="136" t="s">
        <v>220</v>
      </c>
      <c r="C78" s="137"/>
      <c r="D78" s="137"/>
      <c r="E78" s="137"/>
      <c r="F78" s="137"/>
    </row>
    <row r="79" spans="1:6" ht="18.75" x14ac:dyDescent="0.25">
      <c r="A79" s="96">
        <v>1</v>
      </c>
      <c r="B79" s="56"/>
      <c r="C79" s="56"/>
      <c r="D79" s="56"/>
      <c r="E79" s="56"/>
      <c r="F79" s="56"/>
    </row>
    <row r="80" spans="1:6" ht="18.75" x14ac:dyDescent="0.25">
      <c r="A80" s="96">
        <v>2</v>
      </c>
      <c r="B80" s="56"/>
      <c r="C80" s="56"/>
      <c r="D80" s="56"/>
      <c r="E80" s="56"/>
      <c r="F80" s="56"/>
    </row>
    <row r="81" spans="1:6" ht="18.75" x14ac:dyDescent="0.25">
      <c r="A81" s="96">
        <v>3</v>
      </c>
      <c r="B81" s="56"/>
      <c r="C81" s="56"/>
      <c r="D81" s="56"/>
      <c r="E81" s="56"/>
      <c r="F81" s="56"/>
    </row>
    <row r="82" spans="1:6" ht="21.75" customHeight="1" x14ac:dyDescent="0.25">
      <c r="A82" s="96">
        <v>4</v>
      </c>
      <c r="B82" s="56"/>
      <c r="C82" s="56"/>
      <c r="D82" s="56"/>
      <c r="E82" s="56"/>
      <c r="F82" s="56"/>
    </row>
    <row r="83" spans="1:6" ht="18.75" x14ac:dyDescent="0.25">
      <c r="A83" s="96">
        <v>5</v>
      </c>
      <c r="B83" s="56"/>
      <c r="C83" s="56"/>
      <c r="D83" s="56"/>
      <c r="E83" s="56"/>
      <c r="F83" s="56"/>
    </row>
    <row r="84" spans="1:6" ht="18.75" x14ac:dyDescent="0.25">
      <c r="A84" s="96">
        <v>6</v>
      </c>
      <c r="B84" s="56"/>
      <c r="C84" s="56"/>
      <c r="D84" s="56"/>
      <c r="E84" s="56"/>
      <c r="F84" s="56"/>
    </row>
    <row r="85" spans="1:6" ht="18.75" x14ac:dyDescent="0.25">
      <c r="A85" s="96">
        <v>7</v>
      </c>
      <c r="B85" s="56"/>
      <c r="C85" s="56"/>
      <c r="D85" s="56"/>
      <c r="E85" s="56"/>
      <c r="F85" s="56"/>
    </row>
    <row r="86" spans="1:6" ht="22.5" customHeight="1" x14ac:dyDescent="0.25">
      <c r="A86" s="96">
        <v>8</v>
      </c>
      <c r="B86" s="56"/>
      <c r="C86" s="56"/>
      <c r="D86" s="56"/>
      <c r="E86" s="56"/>
      <c r="F86" s="56"/>
    </row>
    <row r="87" spans="1:6" ht="21.75" customHeight="1" x14ac:dyDescent="0.25">
      <c r="A87" s="96">
        <v>9</v>
      </c>
      <c r="B87" s="56"/>
      <c r="C87" s="56"/>
      <c r="D87" s="56"/>
      <c r="E87" s="56"/>
      <c r="F87" s="56"/>
    </row>
    <row r="88" spans="1:6" ht="20.25" customHeight="1" x14ac:dyDescent="0.25">
      <c r="A88" s="96">
        <v>10</v>
      </c>
      <c r="B88" s="56"/>
      <c r="C88" s="56"/>
      <c r="D88" s="56"/>
      <c r="E88" s="56"/>
      <c r="F88" s="56"/>
    </row>
    <row r="89" spans="1:6" ht="19.5" customHeight="1" x14ac:dyDescent="0.25">
      <c r="A89" s="96">
        <v>11</v>
      </c>
      <c r="B89" s="56"/>
      <c r="C89" s="56"/>
      <c r="D89" s="56"/>
      <c r="E89" s="56"/>
      <c r="F89" s="56"/>
    </row>
    <row r="90" spans="1:6" ht="24" customHeight="1" x14ac:dyDescent="0.25">
      <c r="A90" s="96">
        <v>12</v>
      </c>
      <c r="B90" s="56"/>
      <c r="C90" s="56"/>
      <c r="D90" s="56"/>
      <c r="E90" s="56"/>
      <c r="F90" s="56"/>
    </row>
    <row r="91" spans="1:6" ht="26.25" customHeight="1" x14ac:dyDescent="0.25">
      <c r="A91" s="96">
        <v>13</v>
      </c>
      <c r="B91" s="56"/>
      <c r="C91" s="56"/>
      <c r="D91" s="56"/>
      <c r="E91" s="56"/>
      <c r="F91" s="56"/>
    </row>
    <row r="92" spans="1:6" ht="19.5" customHeight="1" x14ac:dyDescent="0.25">
      <c r="A92" s="96">
        <v>14</v>
      </c>
      <c r="B92" s="56"/>
      <c r="C92" s="56"/>
      <c r="D92" s="56"/>
      <c r="E92" s="56"/>
      <c r="F92" s="56"/>
    </row>
    <row r="93" spans="1:6" ht="18.75" x14ac:dyDescent="0.25">
      <c r="A93" s="140"/>
      <c r="B93" s="135" t="s">
        <v>65</v>
      </c>
      <c r="C93" s="205"/>
      <c r="D93" s="205"/>
      <c r="E93" s="205"/>
      <c r="F93" s="205"/>
    </row>
    <row r="94" spans="1:6" ht="18.75" x14ac:dyDescent="0.25">
      <c r="A94" s="160">
        <v>1</v>
      </c>
      <c r="B94" s="56"/>
      <c r="C94" s="56"/>
      <c r="D94" s="56"/>
      <c r="E94" s="56"/>
      <c r="F94" s="56"/>
    </row>
    <row r="95" spans="1:6" ht="18.75" x14ac:dyDescent="0.25">
      <c r="A95" s="160">
        <v>2</v>
      </c>
      <c r="B95" s="56"/>
      <c r="C95" s="56"/>
      <c r="D95" s="56"/>
      <c r="E95" s="56"/>
      <c r="F95" s="56"/>
    </row>
    <row r="96" spans="1:6" ht="18.75" x14ac:dyDescent="0.25">
      <c r="A96" s="160">
        <v>3</v>
      </c>
      <c r="B96" s="56"/>
      <c r="C96" s="56"/>
      <c r="D96" s="56"/>
      <c r="E96" s="56"/>
      <c r="F96" s="56"/>
    </row>
    <row r="97" spans="1:6" ht="18.75" x14ac:dyDescent="0.25">
      <c r="A97" s="160">
        <v>4</v>
      </c>
      <c r="B97" s="56"/>
      <c r="C97" s="56"/>
      <c r="D97" s="56"/>
      <c r="E97" s="56"/>
      <c r="F97" s="56"/>
    </row>
    <row r="98" spans="1:6" ht="18.75" x14ac:dyDescent="0.3">
      <c r="A98" s="160">
        <v>5</v>
      </c>
      <c r="B98" s="57"/>
      <c r="C98" s="141"/>
      <c r="D98" s="141"/>
      <c r="E98" s="141"/>
      <c r="F98" s="141"/>
    </row>
    <row r="99" spans="1:6" ht="37.5" x14ac:dyDescent="0.3">
      <c r="A99" s="140"/>
      <c r="B99" s="142" t="s">
        <v>180</v>
      </c>
      <c r="C99" s="137"/>
      <c r="D99" s="137"/>
      <c r="E99" s="137"/>
      <c r="F99" s="137"/>
    </row>
    <row r="100" spans="1:6" ht="18.75" x14ac:dyDescent="0.3">
      <c r="A100" s="160">
        <v>1</v>
      </c>
      <c r="B100" s="57"/>
      <c r="C100" s="141"/>
      <c r="D100" s="141"/>
      <c r="E100" s="141"/>
      <c r="F100" s="141"/>
    </row>
    <row r="101" spans="1:6" ht="18.75" x14ac:dyDescent="0.3">
      <c r="A101" s="160">
        <v>2</v>
      </c>
      <c r="B101" s="57"/>
      <c r="C101" s="141"/>
      <c r="D101" s="141"/>
      <c r="E101" s="141"/>
      <c r="F101" s="141"/>
    </row>
    <row r="102" spans="1:6" ht="18.75" x14ac:dyDescent="0.3">
      <c r="A102" s="160">
        <v>3</v>
      </c>
      <c r="B102" s="57"/>
      <c r="C102" s="141"/>
      <c r="D102" s="141"/>
      <c r="E102" s="141"/>
      <c r="F102" s="141"/>
    </row>
    <row r="103" spans="1:6" ht="18.75" x14ac:dyDescent="0.3">
      <c r="A103" s="160">
        <v>4</v>
      </c>
      <c r="B103" s="57"/>
      <c r="C103" s="141"/>
      <c r="D103" s="141"/>
      <c r="E103" s="141"/>
      <c r="F103" s="141"/>
    </row>
    <row r="104" spans="1:6" ht="18.75" x14ac:dyDescent="0.3">
      <c r="A104" s="160">
        <v>5</v>
      </c>
      <c r="B104" s="57"/>
      <c r="C104" s="141"/>
      <c r="D104" s="141"/>
      <c r="E104" s="141"/>
      <c r="F104" s="141"/>
    </row>
    <row r="105" spans="1:6" ht="18.75" x14ac:dyDescent="0.25">
      <c r="A105" s="60"/>
      <c r="B105" s="60"/>
      <c r="C105" s="60"/>
      <c r="D105" s="60"/>
      <c r="E105" s="60"/>
      <c r="F105" s="60"/>
    </row>
    <row r="106" spans="1:6" ht="18.75" x14ac:dyDescent="0.25">
      <c r="A106" s="60"/>
      <c r="B106" s="60"/>
      <c r="C106" s="60"/>
      <c r="D106" s="60"/>
      <c r="E106" s="60"/>
      <c r="F106" s="60"/>
    </row>
  </sheetData>
  <sheetProtection sort="0" autoFilter="0" pivotTables="0"/>
  <mergeCells count="2">
    <mergeCell ref="A1:F1"/>
    <mergeCell ref="C61:C62"/>
  </mergeCells>
  <hyperlinks>
    <hyperlink ref="E11" r:id="rId1" xr:uid="{81F06906-8A9D-4983-815D-2BC4813045AD}"/>
    <hyperlink ref="E12" r:id="rId2" xr:uid="{3E87E09E-46AF-4F6A-86E4-36C427E33B95}"/>
  </hyperlinks>
  <pageMargins left="0.7" right="0.7" top="0.75" bottom="0.75" header="0.3" footer="0.3"/>
  <pageSetup paperSize="9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90" zoomScaleNormal="100" zoomScaleSheetLayoutView="90" workbookViewId="0">
      <selection activeCell="E8" sqref="E8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08" t="s">
        <v>129</v>
      </c>
      <c r="B1" s="408"/>
      <c r="C1" s="408"/>
      <c r="D1" s="408"/>
      <c r="E1" s="408"/>
    </row>
    <row r="2" spans="1:5" ht="94.5" customHeight="1" x14ac:dyDescent="0.25">
      <c r="A2" s="178" t="s">
        <v>130</v>
      </c>
      <c r="B2" s="178" t="s">
        <v>131</v>
      </c>
      <c r="C2" s="178" t="s">
        <v>132</v>
      </c>
      <c r="D2" s="178" t="s">
        <v>133</v>
      </c>
      <c r="E2" s="178" t="s">
        <v>134</v>
      </c>
    </row>
    <row r="3" spans="1:5" ht="56.25" x14ac:dyDescent="0.3">
      <c r="A3" s="64" t="s">
        <v>135</v>
      </c>
      <c r="B3" s="54">
        <v>969</v>
      </c>
      <c r="C3" s="100">
        <v>5</v>
      </c>
      <c r="D3" s="100">
        <v>214</v>
      </c>
      <c r="E3" s="100">
        <v>750</v>
      </c>
    </row>
    <row r="4" spans="1:5" ht="75" x14ac:dyDescent="0.3">
      <c r="A4" s="64" t="s">
        <v>136</v>
      </c>
      <c r="B4" s="54">
        <v>24</v>
      </c>
      <c r="C4" s="100">
        <v>2</v>
      </c>
      <c r="D4" s="100">
        <v>0</v>
      </c>
      <c r="E4" s="100">
        <v>22</v>
      </c>
    </row>
    <row r="5" spans="1:5" ht="112.5" x14ac:dyDescent="0.3">
      <c r="A5" s="64" t="s">
        <v>203</v>
      </c>
      <c r="B5" s="109">
        <v>37</v>
      </c>
      <c r="C5" s="109">
        <f>C6+C7+C8+C9</f>
        <v>0</v>
      </c>
      <c r="D5" s="109">
        <f>D6+D7+D8+D9</f>
        <v>0</v>
      </c>
      <c r="E5" s="109">
        <v>37</v>
      </c>
    </row>
    <row r="6" spans="1:5" ht="24" customHeight="1" x14ac:dyDescent="0.3">
      <c r="A6" s="64" t="s">
        <v>241</v>
      </c>
      <c r="B6" s="54">
        <v>7</v>
      </c>
      <c r="C6" s="100">
        <v>0</v>
      </c>
      <c r="D6" s="100">
        <v>0</v>
      </c>
      <c r="E6" s="100">
        <v>7</v>
      </c>
    </row>
    <row r="7" spans="1:5" ht="37.5" x14ac:dyDescent="0.3">
      <c r="A7" s="64" t="s">
        <v>137</v>
      </c>
      <c r="B7" s="54">
        <v>30</v>
      </c>
      <c r="C7" s="100">
        <v>0</v>
      </c>
      <c r="D7" s="100">
        <v>0</v>
      </c>
      <c r="E7" s="100">
        <v>30</v>
      </c>
    </row>
    <row r="8" spans="1:5" ht="56.25" x14ac:dyDescent="0.3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139</v>
      </c>
      <c r="B9" s="54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5" t="s">
        <v>84</v>
      </c>
      <c r="B10" s="98">
        <v>1030</v>
      </c>
      <c r="C10" s="98">
        <f>C9+C8+C7+C6+C5+C4+C3</f>
        <v>7</v>
      </c>
      <c r="D10" s="98">
        <f>D9+D8+D7+D6+D5+D4+D3</f>
        <v>214</v>
      </c>
      <c r="E10" s="98">
        <v>809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"/>
  <sheetViews>
    <sheetView view="pageBreakPreview" topLeftCell="A43" zoomScaleNormal="100" zoomScaleSheetLayoutView="100" workbookViewId="0">
      <selection activeCell="B32" sqref="B32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05" t="s">
        <v>140</v>
      </c>
      <c r="B1" s="409"/>
      <c r="C1" s="409"/>
      <c r="D1" s="409"/>
      <c r="E1" s="409"/>
    </row>
    <row r="2" spans="1:5" ht="90.75" customHeight="1" x14ac:dyDescent="0.25">
      <c r="A2" s="27" t="s">
        <v>86</v>
      </c>
      <c r="B2" s="27" t="s">
        <v>245</v>
      </c>
      <c r="C2" s="242" t="s">
        <v>247</v>
      </c>
      <c r="D2" s="27" t="s">
        <v>261</v>
      </c>
      <c r="E2" s="27" t="s">
        <v>141</v>
      </c>
    </row>
    <row r="3" spans="1:5" ht="18.75" x14ac:dyDescent="0.25">
      <c r="A3" s="133" t="s">
        <v>204</v>
      </c>
      <c r="B3" s="134"/>
      <c r="C3" s="133"/>
      <c r="D3" s="133"/>
      <c r="E3" s="134"/>
    </row>
    <row r="4" spans="1:5" ht="60" x14ac:dyDescent="0.25">
      <c r="A4" s="275" t="s">
        <v>356</v>
      </c>
      <c r="B4" s="158">
        <v>44980</v>
      </c>
      <c r="C4" s="158" t="s">
        <v>535</v>
      </c>
      <c r="D4" s="483" t="s">
        <v>357</v>
      </c>
      <c r="E4" s="275" t="s">
        <v>358</v>
      </c>
    </row>
    <row r="5" spans="1:5" ht="18.75" x14ac:dyDescent="0.3">
      <c r="A5" s="67"/>
      <c r="B5" s="97"/>
      <c r="C5" s="67"/>
      <c r="D5" s="484"/>
      <c r="E5" s="97"/>
    </row>
    <row r="6" spans="1:5" ht="18.75" x14ac:dyDescent="0.3">
      <c r="A6" s="67"/>
      <c r="B6" s="97"/>
      <c r="C6" s="67"/>
      <c r="D6" s="484"/>
      <c r="E6" s="97"/>
    </row>
    <row r="7" spans="1:5" ht="18.75" x14ac:dyDescent="0.3">
      <c r="A7" s="67"/>
      <c r="B7" s="97"/>
      <c r="C7" s="67"/>
      <c r="D7" s="484"/>
      <c r="E7" s="97"/>
    </row>
    <row r="8" spans="1:5" ht="18.75" x14ac:dyDescent="0.3">
      <c r="A8" s="67"/>
      <c r="B8" s="97"/>
      <c r="C8" s="67"/>
      <c r="D8" s="484"/>
      <c r="E8" s="97"/>
    </row>
    <row r="9" spans="1:5" ht="18.75" x14ac:dyDescent="0.3">
      <c r="A9" s="67"/>
      <c r="B9" s="97"/>
      <c r="C9" s="67"/>
      <c r="D9" s="484"/>
      <c r="E9" s="97"/>
    </row>
    <row r="10" spans="1:5" ht="18.75" x14ac:dyDescent="0.3">
      <c r="A10" s="133" t="s">
        <v>114</v>
      </c>
      <c r="B10" s="144"/>
      <c r="C10" s="133"/>
      <c r="D10" s="485"/>
      <c r="E10" s="134"/>
    </row>
    <row r="11" spans="1:5" ht="30.75" customHeight="1" x14ac:dyDescent="0.25">
      <c r="A11" s="174" t="s">
        <v>359</v>
      </c>
      <c r="B11" s="449">
        <v>44955</v>
      </c>
      <c r="C11" s="295" t="s">
        <v>288</v>
      </c>
      <c r="D11" s="486" t="s">
        <v>294</v>
      </c>
      <c r="E11" s="275" t="s">
        <v>360</v>
      </c>
    </row>
    <row r="12" spans="1:5" ht="47.25" x14ac:dyDescent="0.25">
      <c r="A12" s="275" t="s">
        <v>361</v>
      </c>
      <c r="B12" s="158">
        <v>45036</v>
      </c>
      <c r="C12" s="158" t="s">
        <v>288</v>
      </c>
      <c r="D12" s="483" t="s">
        <v>362</v>
      </c>
      <c r="E12" s="275" t="s">
        <v>363</v>
      </c>
    </row>
    <row r="13" spans="1:5" ht="75" x14ac:dyDescent="0.25">
      <c r="A13" s="447" t="s">
        <v>364</v>
      </c>
      <c r="B13" s="449">
        <v>45074</v>
      </c>
      <c r="C13" s="295" t="s">
        <v>288</v>
      </c>
      <c r="D13" s="487" t="s">
        <v>365</v>
      </c>
      <c r="E13" s="295" t="s">
        <v>366</v>
      </c>
    </row>
    <row r="14" spans="1:5" ht="15.75" x14ac:dyDescent="0.25">
      <c r="A14" s="153"/>
      <c r="B14" s="161"/>
      <c r="C14" s="153"/>
      <c r="D14" s="153"/>
      <c r="E14" s="153"/>
    </row>
    <row r="15" spans="1:5" ht="15.75" customHeight="1" x14ac:dyDescent="0.25">
      <c r="A15" s="153"/>
      <c r="B15" s="154"/>
      <c r="C15" s="153"/>
      <c r="D15" s="153"/>
      <c r="E15" s="153"/>
    </row>
    <row r="16" spans="1:5" ht="15.75" x14ac:dyDescent="0.25">
      <c r="A16" s="153"/>
      <c r="B16" s="158"/>
      <c r="C16" s="158"/>
      <c r="D16" s="158"/>
      <c r="E16" s="153"/>
    </row>
    <row r="17" spans="1:5" ht="15.75" x14ac:dyDescent="0.25">
      <c r="A17" s="174"/>
      <c r="B17" s="158"/>
      <c r="C17" s="153"/>
      <c r="D17" s="153"/>
      <c r="E17" s="153"/>
    </row>
    <row r="18" spans="1:5" ht="15.75" x14ac:dyDescent="0.25">
      <c r="A18" s="153"/>
      <c r="B18" s="161"/>
      <c r="C18" s="153"/>
      <c r="D18" s="153"/>
      <c r="E18" s="153"/>
    </row>
    <row r="19" spans="1:5" ht="19.5" customHeight="1" thickBot="1" x14ac:dyDescent="0.3">
      <c r="A19" s="241" t="s">
        <v>218</v>
      </c>
      <c r="B19" s="240"/>
      <c r="C19" s="239"/>
      <c r="D19" s="239"/>
      <c r="E19" s="239"/>
    </row>
    <row r="20" spans="1:5" ht="28.5" customHeight="1" x14ac:dyDescent="0.25">
      <c r="A20" s="254"/>
      <c r="B20" s="259"/>
      <c r="C20" s="260"/>
      <c r="D20" s="269"/>
      <c r="E20" s="261"/>
    </row>
    <row r="21" spans="1:5" ht="15.75" x14ac:dyDescent="0.25">
      <c r="A21" s="256"/>
      <c r="B21" s="257"/>
      <c r="C21" s="253"/>
      <c r="D21" s="262"/>
      <c r="E21" s="258"/>
    </row>
    <row r="22" spans="1:5" ht="16.5" thickBot="1" x14ac:dyDescent="0.3">
      <c r="A22" s="270"/>
      <c r="B22" s="271"/>
      <c r="C22" s="270"/>
      <c r="D22" s="270"/>
      <c r="E22" s="258"/>
    </row>
    <row r="23" spans="1:5" ht="34.5" customHeight="1" thickBot="1" x14ac:dyDescent="0.3">
      <c r="A23" s="270"/>
      <c r="B23" s="271"/>
      <c r="C23" s="270"/>
      <c r="D23" s="270"/>
      <c r="E23" s="56"/>
    </row>
    <row r="24" spans="1:5" ht="16.5" thickBot="1" x14ac:dyDescent="0.3">
      <c r="A24" s="272"/>
      <c r="B24" s="273"/>
      <c r="C24" s="274"/>
      <c r="D24" s="162"/>
      <c r="E24" s="171"/>
    </row>
    <row r="25" spans="1:5" ht="18.75" x14ac:dyDescent="0.25">
      <c r="A25" s="67"/>
      <c r="B25" s="97"/>
      <c r="C25" s="67"/>
      <c r="D25" s="67"/>
      <c r="E25" s="97"/>
    </row>
    <row r="26" spans="1:5" ht="18.75" x14ac:dyDescent="0.25">
      <c r="A26" s="133" t="s">
        <v>216</v>
      </c>
      <c r="B26" s="144"/>
      <c r="C26" s="133"/>
      <c r="D26" s="133"/>
      <c r="E26" s="134"/>
    </row>
    <row r="27" spans="1:5" ht="34.5" customHeight="1" x14ac:dyDescent="0.25">
      <c r="A27" s="255" t="s">
        <v>367</v>
      </c>
      <c r="B27" s="449">
        <v>44927</v>
      </c>
      <c r="C27" s="255" t="s">
        <v>288</v>
      </c>
      <c r="D27" s="255" t="s">
        <v>368</v>
      </c>
      <c r="E27" s="255" t="s">
        <v>285</v>
      </c>
    </row>
    <row r="28" spans="1:5" ht="51" customHeight="1" x14ac:dyDescent="0.25">
      <c r="A28" s="159" t="s">
        <v>369</v>
      </c>
      <c r="B28" s="449">
        <v>2023</v>
      </c>
      <c r="C28" s="255" t="s">
        <v>288</v>
      </c>
      <c r="D28" s="255" t="s">
        <v>370</v>
      </c>
      <c r="E28" s="255" t="s">
        <v>371</v>
      </c>
    </row>
    <row r="29" spans="1:5" ht="32.25" customHeight="1" x14ac:dyDescent="0.25">
      <c r="A29" s="489" t="s">
        <v>372</v>
      </c>
      <c r="B29" s="449" t="s">
        <v>537</v>
      </c>
      <c r="C29" s="255" t="s">
        <v>288</v>
      </c>
      <c r="D29" s="490" t="s">
        <v>365</v>
      </c>
      <c r="E29" s="255" t="s">
        <v>373</v>
      </c>
    </row>
    <row r="30" spans="1:5" ht="51.75" customHeight="1" x14ac:dyDescent="0.25">
      <c r="A30" s="491" t="s">
        <v>374</v>
      </c>
      <c r="B30" s="488" t="s">
        <v>375</v>
      </c>
      <c r="C30" s="159" t="s">
        <v>288</v>
      </c>
      <c r="D30" s="473" t="s">
        <v>376</v>
      </c>
      <c r="E30" s="491" t="s">
        <v>377</v>
      </c>
    </row>
    <row r="31" spans="1:5" ht="31.5" x14ac:dyDescent="0.25">
      <c r="A31" s="491" t="s">
        <v>378</v>
      </c>
      <c r="B31" s="275" t="s">
        <v>379</v>
      </c>
      <c r="C31" s="159" t="s">
        <v>288</v>
      </c>
      <c r="D31" s="490" t="s">
        <v>380</v>
      </c>
      <c r="E31" s="159" t="s">
        <v>381</v>
      </c>
    </row>
    <row r="32" spans="1:5" ht="35.25" customHeight="1" x14ac:dyDescent="0.25">
      <c r="A32" s="159" t="s">
        <v>382</v>
      </c>
      <c r="B32" s="488" t="s">
        <v>383</v>
      </c>
      <c r="C32" s="492" t="s">
        <v>536</v>
      </c>
      <c r="D32" s="490" t="s">
        <v>384</v>
      </c>
      <c r="E32" s="492" t="s">
        <v>385</v>
      </c>
    </row>
    <row r="33" spans="1:5" ht="18.75" customHeight="1" x14ac:dyDescent="0.25">
      <c r="A33" s="169"/>
      <c r="B33" s="170"/>
      <c r="C33" s="172"/>
      <c r="D33" s="172"/>
      <c r="E33" s="173"/>
    </row>
    <row r="34" spans="1:5" ht="18.75" customHeight="1" x14ac:dyDescent="0.25">
      <c r="A34" s="133" t="s">
        <v>217</v>
      </c>
      <c r="B34" s="144"/>
      <c r="C34" s="133"/>
      <c r="D34" s="133"/>
      <c r="E34" s="134"/>
    </row>
    <row r="35" spans="1:5" ht="29.25" customHeight="1" thickBot="1" x14ac:dyDescent="0.3">
      <c r="A35" s="308" t="s">
        <v>386</v>
      </c>
      <c r="B35" s="452">
        <v>45024</v>
      </c>
      <c r="C35" s="275" t="s">
        <v>286</v>
      </c>
      <c r="D35" s="453" t="s">
        <v>387</v>
      </c>
      <c r="E35" s="454" t="s">
        <v>388</v>
      </c>
    </row>
    <row r="36" spans="1:5" ht="30" customHeight="1" x14ac:dyDescent="0.25">
      <c r="A36" s="308" t="s">
        <v>389</v>
      </c>
      <c r="B36" s="455" t="s">
        <v>390</v>
      </c>
      <c r="C36" s="308" t="s">
        <v>391</v>
      </c>
      <c r="D36" s="279" t="s">
        <v>392</v>
      </c>
      <c r="E36" s="454" t="s">
        <v>393</v>
      </c>
    </row>
    <row r="37" spans="1:5" ht="50.25" customHeight="1" x14ac:dyDescent="0.25">
      <c r="A37" s="456" t="s">
        <v>394</v>
      </c>
      <c r="B37" s="274" t="s">
        <v>375</v>
      </c>
      <c r="C37" s="457" t="s">
        <v>395</v>
      </c>
      <c r="D37" s="450" t="s">
        <v>396</v>
      </c>
      <c r="E37" s="451" t="s">
        <v>292</v>
      </c>
    </row>
    <row r="38" spans="1:5" ht="60.75" customHeight="1" x14ac:dyDescent="0.25">
      <c r="A38" s="174" t="s">
        <v>397</v>
      </c>
      <c r="B38" s="274" t="s">
        <v>398</v>
      </c>
      <c r="C38" s="275" t="s">
        <v>293</v>
      </c>
      <c r="D38" s="450" t="s">
        <v>305</v>
      </c>
      <c r="E38" s="295" t="s">
        <v>399</v>
      </c>
    </row>
    <row r="39" spans="1:5" ht="34.5" customHeight="1" x14ac:dyDescent="0.25">
      <c r="A39" s="174" t="s">
        <v>400</v>
      </c>
      <c r="B39" s="274" t="s">
        <v>401</v>
      </c>
      <c r="C39" s="457" t="s">
        <v>402</v>
      </c>
      <c r="D39" s="450" t="s">
        <v>351</v>
      </c>
      <c r="E39" s="295" t="s">
        <v>403</v>
      </c>
    </row>
    <row r="40" spans="1:5" ht="16.5" customHeight="1" x14ac:dyDescent="0.25">
      <c r="A40" s="174" t="s">
        <v>404</v>
      </c>
      <c r="B40" s="275" t="s">
        <v>405</v>
      </c>
      <c r="C40" s="275" t="s">
        <v>286</v>
      </c>
      <c r="D40" s="450" t="s">
        <v>406</v>
      </c>
      <c r="E40" s="275" t="s">
        <v>407</v>
      </c>
    </row>
    <row r="41" spans="1:5" ht="15" customHeight="1" x14ac:dyDescent="0.25">
      <c r="A41" s="153"/>
      <c r="B41" s="153"/>
      <c r="C41" s="153"/>
      <c r="D41" s="153"/>
      <c r="E41" s="153"/>
    </row>
    <row r="42" spans="1:5" ht="18.75" x14ac:dyDescent="0.25">
      <c r="A42" s="133" t="s">
        <v>214</v>
      </c>
      <c r="B42" s="144"/>
      <c r="C42" s="133"/>
      <c r="D42" s="133"/>
      <c r="E42" s="134"/>
    </row>
    <row r="43" spans="1:5" ht="32.25" thickBot="1" x14ac:dyDescent="0.3">
      <c r="A43" s="458" t="s">
        <v>408</v>
      </c>
      <c r="B43" s="459" t="s">
        <v>409</v>
      </c>
      <c r="C43" s="458" t="s">
        <v>391</v>
      </c>
      <c r="D43" s="453" t="s">
        <v>290</v>
      </c>
      <c r="E43" s="458" t="s">
        <v>410</v>
      </c>
    </row>
    <row r="44" spans="1:5" ht="31.5" x14ac:dyDescent="0.25">
      <c r="A44" s="295" t="s">
        <v>411</v>
      </c>
      <c r="B44" s="278" t="s">
        <v>409</v>
      </c>
      <c r="C44" s="278" t="s">
        <v>391</v>
      </c>
      <c r="D44" s="281" t="s">
        <v>290</v>
      </c>
      <c r="E44" s="278" t="s">
        <v>412</v>
      </c>
    </row>
    <row r="45" spans="1:5" ht="18.75" x14ac:dyDescent="0.25">
      <c r="A45" s="67"/>
      <c r="B45" s="97"/>
      <c r="C45" s="67"/>
      <c r="D45" s="67"/>
      <c r="E45" s="97"/>
    </row>
    <row r="46" spans="1:5" ht="18.75" x14ac:dyDescent="0.25">
      <c r="A46" s="133" t="s">
        <v>219</v>
      </c>
      <c r="B46" s="144"/>
      <c r="C46" s="133"/>
      <c r="D46" s="133"/>
      <c r="E46" s="134"/>
    </row>
    <row r="47" spans="1:5" ht="60" x14ac:dyDescent="0.25">
      <c r="A47" s="460" t="s">
        <v>413</v>
      </c>
      <c r="B47" s="252" t="s">
        <v>414</v>
      </c>
      <c r="C47" s="457" t="s">
        <v>415</v>
      </c>
      <c r="D47" s="450" t="s">
        <v>416</v>
      </c>
      <c r="E47" s="278" t="s">
        <v>417</v>
      </c>
    </row>
    <row r="48" spans="1:5" ht="53.25" customHeight="1" x14ac:dyDescent="0.25">
      <c r="A48" s="460" t="s">
        <v>418</v>
      </c>
      <c r="B48" s="158" t="s">
        <v>419</v>
      </c>
      <c r="C48" s="174" t="s">
        <v>420</v>
      </c>
      <c r="D48" s="450" t="s">
        <v>421</v>
      </c>
      <c r="E48" s="275" t="s">
        <v>422</v>
      </c>
    </row>
    <row r="49" spans="1:5" ht="60" customHeight="1" x14ac:dyDescent="0.25">
      <c r="A49" s="275" t="s">
        <v>423</v>
      </c>
      <c r="B49" s="158" t="s">
        <v>419</v>
      </c>
      <c r="C49" s="275" t="s">
        <v>424</v>
      </c>
      <c r="D49" s="450" t="s">
        <v>425</v>
      </c>
      <c r="E49" s="275" t="s">
        <v>502</v>
      </c>
    </row>
    <row r="50" spans="1:5" ht="78.75" customHeight="1" x14ac:dyDescent="0.25">
      <c r="A50" s="461" t="s">
        <v>426</v>
      </c>
      <c r="B50" s="158" t="s">
        <v>427</v>
      </c>
      <c r="C50" s="457" t="s">
        <v>428</v>
      </c>
      <c r="D50" s="450" t="s">
        <v>429</v>
      </c>
      <c r="E50" s="275" t="s">
        <v>430</v>
      </c>
    </row>
    <row r="51" spans="1:5" ht="78" customHeight="1" x14ac:dyDescent="0.25">
      <c r="A51" s="462" t="s">
        <v>431</v>
      </c>
      <c r="B51" s="158" t="s">
        <v>427</v>
      </c>
      <c r="C51" s="275" t="s">
        <v>286</v>
      </c>
      <c r="D51" s="450" t="s">
        <v>432</v>
      </c>
      <c r="E51" s="451" t="s">
        <v>433</v>
      </c>
    </row>
    <row r="52" spans="1:5" ht="67.5" customHeight="1" x14ac:dyDescent="0.25">
      <c r="A52" s="460" t="s">
        <v>413</v>
      </c>
      <c r="B52" s="252" t="s">
        <v>414</v>
      </c>
      <c r="C52" s="457" t="s">
        <v>415</v>
      </c>
      <c r="D52" s="450" t="s">
        <v>416</v>
      </c>
      <c r="E52" s="278" t="s">
        <v>417</v>
      </c>
    </row>
    <row r="53" spans="1:5" ht="47.25" x14ac:dyDescent="0.25">
      <c r="A53" s="460" t="s">
        <v>418</v>
      </c>
      <c r="B53" s="158" t="s">
        <v>419</v>
      </c>
      <c r="C53" s="174" t="s">
        <v>420</v>
      </c>
      <c r="D53" s="450" t="s">
        <v>421</v>
      </c>
      <c r="E53" s="275" t="s">
        <v>422</v>
      </c>
    </row>
    <row r="54" spans="1:5" ht="60" x14ac:dyDescent="0.25">
      <c r="A54" s="275" t="s">
        <v>423</v>
      </c>
      <c r="B54" s="158" t="s">
        <v>419</v>
      </c>
      <c r="C54" s="275" t="s">
        <v>424</v>
      </c>
      <c r="D54" s="450" t="s">
        <v>425</v>
      </c>
      <c r="E54" s="275"/>
    </row>
    <row r="55" spans="1:5" ht="79.5" customHeight="1" x14ac:dyDescent="0.25">
      <c r="A55" s="461" t="s">
        <v>426</v>
      </c>
      <c r="B55" s="158" t="s">
        <v>427</v>
      </c>
      <c r="C55" s="457" t="s">
        <v>428</v>
      </c>
      <c r="D55" s="450" t="s">
        <v>429</v>
      </c>
      <c r="E55" s="275" t="s">
        <v>430</v>
      </c>
    </row>
    <row r="56" spans="1:5" ht="87.75" customHeight="1" x14ac:dyDescent="0.25">
      <c r="A56" s="462" t="s">
        <v>431</v>
      </c>
      <c r="B56" s="158" t="s">
        <v>427</v>
      </c>
      <c r="C56" s="275" t="s">
        <v>286</v>
      </c>
      <c r="D56" s="450" t="s">
        <v>432</v>
      </c>
      <c r="E56" s="451" t="s">
        <v>433</v>
      </c>
    </row>
    <row r="57" spans="1:5" ht="15" customHeight="1" x14ac:dyDescent="0.25">
      <c r="A57" s="153"/>
      <c r="B57" s="153"/>
      <c r="C57" s="153"/>
      <c r="D57" s="153"/>
      <c r="E57" s="163"/>
    </row>
    <row r="58" spans="1:5" ht="16.5" customHeight="1" x14ac:dyDescent="0.25">
      <c r="A58" s="153"/>
      <c r="B58" s="153"/>
      <c r="C58" s="153"/>
      <c r="D58" s="153"/>
      <c r="E58" s="153"/>
    </row>
    <row r="59" spans="1:5" ht="15" customHeight="1" x14ac:dyDescent="0.25">
      <c r="A59" s="153"/>
      <c r="B59" s="158"/>
      <c r="C59" s="153"/>
      <c r="D59" s="153"/>
      <c r="E59" s="153"/>
    </row>
    <row r="60" spans="1:5" ht="17.25" customHeight="1" x14ac:dyDescent="0.25">
      <c r="A60" s="153"/>
      <c r="B60" s="158"/>
      <c r="C60" s="153"/>
      <c r="D60" s="153"/>
      <c r="E60" s="153"/>
    </row>
    <row r="61" spans="1:5" ht="17.25" customHeight="1" x14ac:dyDescent="0.25">
      <c r="A61" s="153"/>
      <c r="B61" s="153"/>
      <c r="C61" s="153"/>
      <c r="D61" s="153"/>
      <c r="E61" s="153"/>
    </row>
    <row r="62" spans="1:5" ht="18.75" customHeight="1" x14ac:dyDescent="0.25">
      <c r="A62" s="153"/>
      <c r="B62" s="153"/>
      <c r="C62" s="153"/>
      <c r="D62" s="153"/>
      <c r="E62" s="153"/>
    </row>
    <row r="63" spans="1:5" ht="16.5" customHeight="1" x14ac:dyDescent="0.25">
      <c r="A63" s="153"/>
      <c r="B63" s="158"/>
      <c r="C63" s="153"/>
      <c r="D63" s="153"/>
      <c r="E63" s="153"/>
    </row>
    <row r="64" spans="1:5" ht="16.5" customHeight="1" x14ac:dyDescent="0.25">
      <c r="A64" s="153"/>
      <c r="B64" s="158"/>
      <c r="C64" s="153"/>
      <c r="D64" s="153"/>
      <c r="E64" s="153"/>
    </row>
    <row r="65" spans="1:5" ht="18" customHeight="1" x14ac:dyDescent="0.25">
      <c r="A65" s="153"/>
      <c r="B65" s="155"/>
      <c r="C65" s="153"/>
      <c r="D65" s="153"/>
      <c r="E65" s="153"/>
    </row>
    <row r="66" spans="1:5" ht="16.5" customHeight="1" x14ac:dyDescent="0.25">
      <c r="A66" s="153"/>
      <c r="B66" s="158"/>
      <c r="C66" s="153"/>
      <c r="D66" s="153"/>
      <c r="E66" s="153"/>
    </row>
    <row r="67" spans="1:5" ht="18.75" customHeight="1" x14ac:dyDescent="0.25">
      <c r="A67" s="153"/>
      <c r="B67" s="153"/>
      <c r="C67" s="153"/>
      <c r="D67" s="153"/>
      <c r="E67" s="153"/>
    </row>
    <row r="68" spans="1:5" ht="18" customHeight="1" x14ac:dyDescent="0.25">
      <c r="A68" s="153"/>
      <c r="B68" s="153"/>
      <c r="C68" s="153"/>
      <c r="D68" s="153"/>
      <c r="E68" s="153"/>
    </row>
    <row r="69" spans="1:5" ht="19.5" customHeight="1" x14ac:dyDescent="0.25">
      <c r="A69" s="153"/>
      <c r="B69" s="153"/>
      <c r="C69" s="153"/>
      <c r="D69" s="153"/>
      <c r="E69" s="153"/>
    </row>
    <row r="70" spans="1:5" ht="16.5" customHeight="1" x14ac:dyDescent="0.25">
      <c r="A70" s="153"/>
      <c r="B70" s="153"/>
      <c r="C70" s="153"/>
      <c r="D70" s="153"/>
      <c r="E70" s="153"/>
    </row>
    <row r="71" spans="1:5" ht="19.5" customHeight="1" x14ac:dyDescent="0.25">
      <c r="A71" s="153"/>
      <c r="B71" s="153"/>
      <c r="C71" s="153"/>
      <c r="D71" s="153"/>
      <c r="E71" s="153"/>
    </row>
    <row r="72" spans="1:5" ht="18.75" customHeight="1" x14ac:dyDescent="0.25">
      <c r="A72" s="153"/>
      <c r="B72" s="158"/>
      <c r="C72" s="153"/>
      <c r="D72" s="153"/>
      <c r="E72" s="153"/>
    </row>
    <row r="73" spans="1:5" ht="18" customHeight="1" x14ac:dyDescent="0.25">
      <c r="A73" s="153"/>
      <c r="B73" s="158"/>
      <c r="C73" s="153"/>
      <c r="D73" s="153"/>
      <c r="E73" s="153"/>
    </row>
    <row r="74" spans="1:5" ht="15" customHeight="1" x14ac:dyDescent="0.25">
      <c r="A74" s="467"/>
      <c r="B74" s="158"/>
      <c r="C74" s="153"/>
      <c r="D74" s="153"/>
      <c r="E74" s="153"/>
    </row>
    <row r="75" spans="1:5" ht="18.75" x14ac:dyDescent="0.25">
      <c r="A75" s="133" t="s">
        <v>215</v>
      </c>
      <c r="B75" s="144"/>
      <c r="C75" s="133"/>
      <c r="D75" s="133"/>
      <c r="E75" s="134"/>
    </row>
    <row r="76" spans="1:5" ht="81" customHeight="1" x14ac:dyDescent="0.25">
      <c r="A76" s="463" t="s">
        <v>434</v>
      </c>
      <c r="B76" s="448" t="s">
        <v>435</v>
      </c>
      <c r="C76" s="332" t="s">
        <v>436</v>
      </c>
      <c r="D76" s="464" t="s">
        <v>437</v>
      </c>
      <c r="E76" s="330" t="s">
        <v>438</v>
      </c>
    </row>
    <row r="77" spans="1:5" ht="33" customHeight="1" x14ac:dyDescent="0.25">
      <c r="A77" s="264" t="s">
        <v>439</v>
      </c>
      <c r="B77" s="252" t="s">
        <v>353</v>
      </c>
      <c r="C77" s="295" t="s">
        <v>288</v>
      </c>
      <c r="D77" s="279" t="s">
        <v>290</v>
      </c>
      <c r="E77" s="278" t="s">
        <v>440</v>
      </c>
    </row>
    <row r="78" spans="1:5" ht="36.75" customHeight="1" x14ac:dyDescent="0.25">
      <c r="A78" s="274" t="s">
        <v>441</v>
      </c>
      <c r="B78" s="159" t="s">
        <v>414</v>
      </c>
      <c r="C78" s="159" t="s">
        <v>286</v>
      </c>
      <c r="D78" s="280" t="s">
        <v>442</v>
      </c>
      <c r="E78" s="159" t="s">
        <v>443</v>
      </c>
    </row>
    <row r="79" spans="1:5" ht="70.5" customHeight="1" x14ac:dyDescent="0.25">
      <c r="A79" s="174" t="s">
        <v>444</v>
      </c>
      <c r="B79" s="159" t="s">
        <v>414</v>
      </c>
      <c r="C79" s="159" t="s">
        <v>289</v>
      </c>
      <c r="D79" s="450" t="s">
        <v>445</v>
      </c>
      <c r="E79" s="159" t="s">
        <v>446</v>
      </c>
    </row>
    <row r="80" spans="1:5" ht="50.25" customHeight="1" x14ac:dyDescent="0.25">
      <c r="A80" s="174" t="s">
        <v>447</v>
      </c>
      <c r="B80" s="159" t="s">
        <v>448</v>
      </c>
      <c r="C80" s="159" t="s">
        <v>449</v>
      </c>
      <c r="D80" s="280" t="s">
        <v>450</v>
      </c>
      <c r="E80" s="159" t="s">
        <v>451</v>
      </c>
    </row>
    <row r="81" spans="1:5" ht="37.5" customHeight="1" x14ac:dyDescent="0.25">
      <c r="A81" s="460" t="s">
        <v>452</v>
      </c>
      <c r="B81" s="159" t="s">
        <v>453</v>
      </c>
      <c r="C81" s="159" t="s">
        <v>286</v>
      </c>
      <c r="D81" s="280" t="s">
        <v>454</v>
      </c>
      <c r="E81" s="159" t="s">
        <v>455</v>
      </c>
    </row>
    <row r="82" spans="1:5" ht="37.5" customHeight="1" x14ac:dyDescent="0.25">
      <c r="A82" s="274" t="s">
        <v>456</v>
      </c>
      <c r="B82" s="158" t="s">
        <v>453</v>
      </c>
      <c r="C82" s="159" t="s">
        <v>286</v>
      </c>
      <c r="D82" s="280" t="s">
        <v>457</v>
      </c>
      <c r="E82" s="159" t="s">
        <v>458</v>
      </c>
    </row>
    <row r="83" spans="1:5" ht="37.5" customHeight="1" thickBot="1" x14ac:dyDescent="0.3">
      <c r="A83" s="174" t="s">
        <v>459</v>
      </c>
      <c r="B83" s="275" t="s">
        <v>460</v>
      </c>
      <c r="C83" s="295" t="s">
        <v>291</v>
      </c>
      <c r="D83" s="281" t="s">
        <v>461</v>
      </c>
      <c r="E83" s="295" t="s">
        <v>462</v>
      </c>
    </row>
    <row r="84" spans="1:5" ht="37.5" customHeight="1" thickBot="1" x14ac:dyDescent="0.3">
      <c r="A84" s="465" t="s">
        <v>463</v>
      </c>
      <c r="B84" s="159" t="s">
        <v>460</v>
      </c>
      <c r="C84" s="159" t="s">
        <v>464</v>
      </c>
      <c r="D84" s="280" t="s">
        <v>465</v>
      </c>
      <c r="E84" s="159" t="s">
        <v>466</v>
      </c>
    </row>
    <row r="85" spans="1:5" ht="69" customHeight="1" x14ac:dyDescent="0.25">
      <c r="A85" s="275" t="s">
        <v>467</v>
      </c>
      <c r="B85" s="158" t="s">
        <v>460</v>
      </c>
      <c r="C85" s="275" t="s">
        <v>464</v>
      </c>
      <c r="D85" s="450" t="s">
        <v>468</v>
      </c>
      <c r="E85" s="275" t="s">
        <v>469</v>
      </c>
    </row>
    <row r="86" spans="1:5" ht="52.5" customHeight="1" x14ac:dyDescent="0.25">
      <c r="A86" s="159" t="s">
        <v>470</v>
      </c>
      <c r="B86" s="159" t="s">
        <v>427</v>
      </c>
      <c r="C86" s="159" t="s">
        <v>287</v>
      </c>
      <c r="D86" s="450" t="s">
        <v>471</v>
      </c>
      <c r="E86" s="159" t="s">
        <v>472</v>
      </c>
    </row>
    <row r="87" spans="1:5" ht="38.25" customHeight="1" x14ac:dyDescent="0.25">
      <c r="A87" s="466" t="s">
        <v>473</v>
      </c>
      <c r="B87" s="158">
        <v>45047</v>
      </c>
      <c r="C87" s="275" t="s">
        <v>286</v>
      </c>
      <c r="D87" s="450" t="s">
        <v>474</v>
      </c>
      <c r="E87" s="275" t="s">
        <v>475</v>
      </c>
    </row>
    <row r="88" spans="1:5" ht="40.5" customHeight="1" x14ac:dyDescent="0.25">
      <c r="A88" s="159" t="s">
        <v>476</v>
      </c>
      <c r="B88" s="159" t="s">
        <v>427</v>
      </c>
      <c r="C88" s="159" t="s">
        <v>289</v>
      </c>
      <c r="D88" s="280" t="s">
        <v>477</v>
      </c>
      <c r="E88" s="159" t="s">
        <v>478</v>
      </c>
    </row>
    <row r="89" spans="1:5" ht="35.25" customHeight="1" x14ac:dyDescent="0.25">
      <c r="A89" s="159" t="s">
        <v>479</v>
      </c>
      <c r="B89" s="168" t="s">
        <v>460</v>
      </c>
      <c r="C89" s="159" t="s">
        <v>286</v>
      </c>
      <c r="D89" s="280" t="s">
        <v>480</v>
      </c>
      <c r="E89" s="159" t="s">
        <v>481</v>
      </c>
    </row>
    <row r="90" spans="1:5" ht="37.5" customHeight="1" x14ac:dyDescent="0.25">
      <c r="A90" s="174" t="s">
        <v>482</v>
      </c>
      <c r="B90" s="159" t="s">
        <v>427</v>
      </c>
      <c r="C90" s="159" t="s">
        <v>483</v>
      </c>
      <c r="D90" s="280" t="s">
        <v>484</v>
      </c>
      <c r="E90" s="159" t="s">
        <v>485</v>
      </c>
    </row>
    <row r="91" spans="1:5" ht="27" customHeight="1" x14ac:dyDescent="0.25">
      <c r="A91" s="265"/>
      <c r="B91" s="266"/>
      <c r="C91" s="267"/>
      <c r="D91" s="280"/>
      <c r="E91" s="263"/>
    </row>
    <row r="92" spans="1:5" ht="33.75" customHeight="1" x14ac:dyDescent="0.25">
      <c r="A92" s="153"/>
      <c r="B92" s="266"/>
      <c r="C92" s="267"/>
      <c r="D92" s="280"/>
      <c r="E92" s="263"/>
    </row>
    <row r="93" spans="1:5" ht="48.75" customHeight="1" x14ac:dyDescent="0.25">
      <c r="A93" s="155"/>
      <c r="B93" s="158"/>
      <c r="C93" s="153"/>
      <c r="D93" s="279"/>
      <c r="E93" s="153"/>
    </row>
    <row r="94" spans="1:5" ht="15" customHeight="1" x14ac:dyDescent="0.25">
      <c r="A94" s="159"/>
      <c r="B94" s="158"/>
      <c r="C94" s="153"/>
      <c r="D94" s="153"/>
      <c r="E94" s="153"/>
    </row>
    <row r="95" spans="1:5" ht="17.25" customHeight="1" x14ac:dyDescent="0.25">
      <c r="A95" s="159"/>
      <c r="B95" s="159"/>
      <c r="C95" s="159"/>
      <c r="D95" s="159"/>
      <c r="E95" s="159"/>
    </row>
    <row r="96" spans="1:5" ht="14.25" customHeight="1" x14ac:dyDescent="0.25">
      <c r="A96" s="159"/>
      <c r="B96" s="168"/>
      <c r="C96" s="159"/>
      <c r="D96" s="159"/>
      <c r="E96" s="159"/>
    </row>
    <row r="97" spans="1:5" ht="16.5" customHeight="1" x14ac:dyDescent="0.25">
      <c r="A97" s="153"/>
      <c r="B97" s="159"/>
      <c r="C97" s="159"/>
      <c r="D97" s="159"/>
      <c r="E97" s="159"/>
    </row>
    <row r="98" spans="1:5" ht="17.25" customHeight="1" x14ac:dyDescent="0.25">
      <c r="A98" s="153"/>
      <c r="B98" s="158"/>
      <c r="C98" s="153"/>
      <c r="D98" s="153"/>
      <c r="E98" s="153"/>
    </row>
    <row r="99" spans="1:5" ht="17.25" customHeight="1" x14ac:dyDescent="0.25">
      <c r="A99" s="153"/>
      <c r="B99" s="158"/>
      <c r="C99" s="153"/>
      <c r="D99" s="153"/>
      <c r="E99" s="153"/>
    </row>
    <row r="100" spans="1:5" ht="14.25" customHeight="1" x14ac:dyDescent="0.25">
      <c r="B100" s="158"/>
      <c r="C100" s="153"/>
      <c r="D100" s="153"/>
      <c r="E100" s="153"/>
    </row>
  </sheetData>
  <sheetProtection sort="0" autoFilter="0" pivotTables="0"/>
  <mergeCells count="1">
    <mergeCell ref="A1:E1"/>
  </mergeCells>
  <hyperlinks>
    <hyperlink ref="D4" r:id="rId1" xr:uid="{10BFB5AE-D5B2-4019-B9B3-035C9D72294A}"/>
    <hyperlink ref="D12" r:id="rId2" xr:uid="{1D1B967C-5CCA-42B4-963C-56301F36736E}"/>
    <hyperlink ref="D13" r:id="rId3" xr:uid="{C666B9CB-692D-47C6-A3A7-A7180F06E9B4}"/>
    <hyperlink ref="D29" r:id="rId4" xr:uid="{48307992-A7FA-4784-9835-81B8A1A5C46E}"/>
    <hyperlink ref="D30" r:id="rId5" xr:uid="{541EB550-5A1C-446D-B145-5C638AB55B55}"/>
    <hyperlink ref="D31" r:id="rId6" xr:uid="{9905A075-1B8C-4111-A65F-66655E761392}"/>
    <hyperlink ref="D32" r:id="rId7" xr:uid="{2B267CAA-A26E-4348-9C8B-9D802C00995F}"/>
    <hyperlink ref="D35" r:id="rId8" xr:uid="{848824DE-FCC7-4F97-9D83-36DC16A3DDA6}"/>
    <hyperlink ref="D36" r:id="rId9" xr:uid="{47CCA034-D9C8-4B58-A1D3-FB6231BCAE39}"/>
    <hyperlink ref="D37" r:id="rId10" xr:uid="{1D9791C9-BCC1-4F5F-A137-FC4F7986BC4A}"/>
    <hyperlink ref="D38" r:id="rId11" xr:uid="{0277609B-4B41-4B89-A79A-C2BEA865BD80}"/>
    <hyperlink ref="D39" r:id="rId12" xr:uid="{E0205E85-4DD7-4E57-9DDE-044CC35D593A}"/>
    <hyperlink ref="D40" r:id="rId13" xr:uid="{8BD54F9A-3391-4CDE-A04C-4524EBBBDD29}"/>
    <hyperlink ref="D43" r:id="rId14" xr:uid="{CB8BBF65-FE17-48DB-B5D7-2CDA05FBB35F}"/>
    <hyperlink ref="D44" r:id="rId15" xr:uid="{CF65571D-5BED-4B47-8182-5F77FBFC2A20}"/>
    <hyperlink ref="D47" r:id="rId16" xr:uid="{C1535168-5C74-450B-95D3-982FC8FB6AC1}"/>
    <hyperlink ref="D52" r:id="rId17" xr:uid="{53ACC078-AD1A-4AD9-A8C8-115B60546B58}"/>
    <hyperlink ref="D48" r:id="rId18" xr:uid="{0C796D0A-8C69-4CE6-A2A6-087F6738D66A}"/>
    <hyperlink ref="D53" r:id="rId19" xr:uid="{2BBC3706-AF72-4F04-9C18-A9FE0F5D9965}"/>
    <hyperlink ref="D49" r:id="rId20" xr:uid="{4F9624F0-1FB0-49B6-A7D4-49EF48695331}"/>
    <hyperlink ref="D54" r:id="rId21" xr:uid="{C686F3E6-E440-4938-BDEE-E85DBBB827CF}"/>
    <hyperlink ref="D50" r:id="rId22" xr:uid="{57167DF3-5B60-4BDB-A37D-1B9E4C45BD91}"/>
    <hyperlink ref="D55" r:id="rId23" xr:uid="{5F05D7CA-DEF4-4257-AC33-276E4AB69622}"/>
    <hyperlink ref="D51" r:id="rId24" xr:uid="{4DB4489F-AE3C-4AD0-9763-22A3C1D9FFAE}"/>
    <hyperlink ref="D56" r:id="rId25" xr:uid="{A531644F-6778-4709-BC18-E17AC2B1EA71}"/>
    <hyperlink ref="D76" r:id="rId26" xr:uid="{C209BC89-4CDA-4859-9222-D41224450B5E}"/>
    <hyperlink ref="D77" r:id="rId27" xr:uid="{D6F28477-6BC2-44C3-AC20-405CF0F934C3}"/>
    <hyperlink ref="D80" r:id="rId28" xr:uid="{9AEA0974-9A44-4631-B4C2-DC33F8C83D3D}"/>
    <hyperlink ref="D78" r:id="rId29" xr:uid="{7AEA946C-2B43-4A3C-A8FC-A5DF75F0543E}"/>
    <hyperlink ref="D79" r:id="rId30" xr:uid="{6CA9B69B-4EF6-41B6-9C98-90ABF3AF6BAF}"/>
    <hyperlink ref="D81" r:id="rId31" xr:uid="{F19F4A3F-50EC-435B-BF45-AC599BDAF194}"/>
    <hyperlink ref="D82" r:id="rId32" xr:uid="{5FBD32D8-4FAF-4812-B0FD-1704DBB14696}"/>
    <hyperlink ref="D83" r:id="rId33" xr:uid="{9B204D6E-1FF5-4B45-BEAF-D0382424AB62}"/>
    <hyperlink ref="D84" r:id="rId34" xr:uid="{966BD3DF-5F23-47BF-9030-1716739C2839}"/>
    <hyperlink ref="D85" r:id="rId35" xr:uid="{22A543B4-A92A-4B9E-9B1D-AF7F0A943C40}"/>
    <hyperlink ref="D86" r:id="rId36" xr:uid="{FCF70356-ABD4-438E-8B21-E4CD4A2AC1D4}"/>
    <hyperlink ref="D87" r:id="rId37" xr:uid="{3E7D327E-0F4C-4C2F-B11B-3307A1B9FE6D}"/>
    <hyperlink ref="D88" r:id="rId38" xr:uid="{C4BFAF30-ACCA-4C15-B130-F2D0B44BB2B3}"/>
    <hyperlink ref="D89" r:id="rId39" xr:uid="{ADA40D60-667D-488A-81F4-48301354912D}"/>
    <hyperlink ref="D90" r:id="rId40" xr:uid="{777B2051-0B9D-4FCA-BD65-BF52FD0D4EB0}"/>
  </hyperlinks>
  <pageMargins left="0.7" right="0.7" top="0.75" bottom="0.75" header="0.3" footer="0.3"/>
  <pageSetup paperSize="9" orientation="landscape" r:id="rId4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view="pageBreakPreview" topLeftCell="A4" zoomScale="80" zoomScaleNormal="100" zoomScaleSheetLayoutView="80" workbookViewId="0">
      <selection activeCell="D22" sqref="D2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10" t="s">
        <v>152</v>
      </c>
      <c r="B1" s="410"/>
      <c r="C1" s="410"/>
      <c r="D1" s="246"/>
      <c r="E1" s="184"/>
      <c r="F1" s="184"/>
    </row>
    <row r="2" spans="1:6" ht="18.75" x14ac:dyDescent="0.25">
      <c r="A2" s="394" t="s">
        <v>153</v>
      </c>
      <c r="B2" s="394"/>
      <c r="C2" s="394"/>
      <c r="D2" s="243"/>
      <c r="E2" s="176"/>
      <c r="F2" s="176"/>
    </row>
    <row r="3" spans="1:6" ht="75.75" customHeight="1" x14ac:dyDescent="0.25">
      <c r="A3" s="178" t="s">
        <v>154</v>
      </c>
      <c r="B3" s="183" t="s">
        <v>222</v>
      </c>
      <c r="C3" s="181" t="s">
        <v>254</v>
      </c>
      <c r="D3" s="395" t="s">
        <v>253</v>
      </c>
      <c r="E3" s="396"/>
      <c r="F3" s="178" t="s">
        <v>255</v>
      </c>
    </row>
    <row r="4" spans="1:6" ht="22.5" customHeight="1" x14ac:dyDescent="0.25">
      <c r="A4" s="242"/>
      <c r="B4" s="245"/>
      <c r="C4" s="244"/>
      <c r="D4" s="242" t="s">
        <v>251</v>
      </c>
      <c r="E4" s="242" t="s">
        <v>252</v>
      </c>
      <c r="F4" s="242"/>
    </row>
    <row r="5" spans="1:6" ht="18.75" x14ac:dyDescent="0.3">
      <c r="A5" s="68" t="s">
        <v>155</v>
      </c>
      <c r="B5" s="71"/>
      <c r="C5" s="145"/>
      <c r="D5" s="72"/>
      <c r="E5" s="72"/>
      <c r="F5" s="72"/>
    </row>
    <row r="6" spans="1:6" ht="18.75" x14ac:dyDescent="0.25">
      <c r="A6" s="66" t="s">
        <v>156</v>
      </c>
      <c r="B6" s="97"/>
      <c r="C6" s="110"/>
      <c r="D6" s="120"/>
      <c r="E6" s="120"/>
      <c r="F6" s="120"/>
    </row>
    <row r="7" spans="1:6" ht="37.5" x14ac:dyDescent="0.25">
      <c r="A7" s="30" t="s">
        <v>157</v>
      </c>
      <c r="B7" s="268" t="s">
        <v>295</v>
      </c>
      <c r="C7" s="96"/>
      <c r="D7" s="97"/>
      <c r="E7" s="97"/>
      <c r="F7" s="97"/>
    </row>
    <row r="8" spans="1:6" ht="18.75" x14ac:dyDescent="0.25">
      <c r="A8" s="30" t="s">
        <v>249</v>
      </c>
      <c r="B8" s="97"/>
      <c r="C8" s="96"/>
      <c r="D8" s="97"/>
      <c r="E8" s="97"/>
      <c r="F8" s="97"/>
    </row>
    <row r="9" spans="1:6" ht="18.75" x14ac:dyDescent="0.25">
      <c r="A9" s="30" t="s">
        <v>250</v>
      </c>
      <c r="B9" s="111" t="s">
        <v>294</v>
      </c>
      <c r="C9" s="186">
        <v>2728</v>
      </c>
      <c r="D9" s="330">
        <v>30</v>
      </c>
      <c r="E9" s="330">
        <v>26264</v>
      </c>
      <c r="F9" s="187">
        <v>6801</v>
      </c>
    </row>
    <row r="10" spans="1:6" ht="18.75" x14ac:dyDescent="0.25">
      <c r="A10" s="66" t="s">
        <v>281</v>
      </c>
      <c r="B10" s="97"/>
      <c r="C10" s="96"/>
      <c r="D10" s="97"/>
      <c r="E10" s="97"/>
      <c r="F10" s="97"/>
    </row>
    <row r="11" spans="1:6" ht="18.75" x14ac:dyDescent="0.25">
      <c r="A11" s="69" t="s">
        <v>280</v>
      </c>
      <c r="B11" s="268"/>
      <c r="C11" s="96"/>
      <c r="D11" s="97"/>
      <c r="E11" s="97"/>
      <c r="F11" s="97"/>
    </row>
    <row r="12" spans="1:6" ht="18.75" x14ac:dyDescent="0.25">
      <c r="A12" s="69" t="s">
        <v>158</v>
      </c>
      <c r="B12" s="268"/>
      <c r="C12" s="96"/>
      <c r="D12" s="330"/>
      <c r="E12" s="330"/>
      <c r="F12" s="330"/>
    </row>
    <row r="13" spans="1:6" ht="18.75" x14ac:dyDescent="0.25">
      <c r="A13" s="69"/>
      <c r="B13" s="268" t="s">
        <v>486</v>
      </c>
      <c r="C13" s="96">
        <v>247</v>
      </c>
      <c r="D13" s="330">
        <v>23</v>
      </c>
      <c r="E13" s="330">
        <v>2957</v>
      </c>
      <c r="F13" s="330">
        <v>541</v>
      </c>
    </row>
    <row r="14" spans="1:6" ht="18.75" x14ac:dyDescent="0.25">
      <c r="A14" s="69"/>
      <c r="B14" s="268" t="s">
        <v>487</v>
      </c>
      <c r="C14" s="96">
        <v>517</v>
      </c>
      <c r="D14" s="330">
        <v>23</v>
      </c>
      <c r="E14" s="330">
        <v>1747</v>
      </c>
      <c r="F14" s="330">
        <v>886</v>
      </c>
    </row>
    <row r="15" spans="1:6" ht="18.75" x14ac:dyDescent="0.25">
      <c r="A15" s="69"/>
      <c r="B15" s="268" t="s">
        <v>488</v>
      </c>
      <c r="C15" s="96">
        <v>106</v>
      </c>
      <c r="D15" s="330">
        <v>10</v>
      </c>
      <c r="E15" s="330">
        <v>1647</v>
      </c>
      <c r="F15" s="330">
        <v>577</v>
      </c>
    </row>
    <row r="16" spans="1:6" ht="18.75" x14ac:dyDescent="0.25">
      <c r="A16" s="69"/>
      <c r="B16" s="268" t="s">
        <v>489</v>
      </c>
      <c r="C16" s="96">
        <v>616</v>
      </c>
      <c r="D16" s="330">
        <v>19</v>
      </c>
      <c r="E16" s="330">
        <v>1701</v>
      </c>
      <c r="F16" s="330">
        <v>681</v>
      </c>
    </row>
    <row r="17" spans="1:6" ht="18.75" x14ac:dyDescent="0.25">
      <c r="A17" s="69"/>
      <c r="B17" s="268" t="s">
        <v>490</v>
      </c>
      <c r="C17" s="96">
        <v>53</v>
      </c>
      <c r="D17" s="330">
        <v>10</v>
      </c>
      <c r="E17" s="330">
        <v>276</v>
      </c>
      <c r="F17" s="330">
        <v>107</v>
      </c>
    </row>
    <row r="18" spans="1:6" ht="18.75" x14ac:dyDescent="0.25">
      <c r="A18" s="69"/>
      <c r="B18" s="268" t="s">
        <v>491</v>
      </c>
      <c r="C18" s="96">
        <v>46</v>
      </c>
      <c r="D18" s="330">
        <v>7</v>
      </c>
      <c r="E18" s="330">
        <v>226</v>
      </c>
      <c r="F18" s="330">
        <v>97</v>
      </c>
    </row>
    <row r="19" spans="1:6" ht="18.75" x14ac:dyDescent="0.25">
      <c r="A19" s="69"/>
      <c r="B19" s="268" t="s">
        <v>492</v>
      </c>
      <c r="C19" s="96">
        <v>2500</v>
      </c>
      <c r="D19" s="330">
        <v>31</v>
      </c>
      <c r="E19" s="330">
        <v>17983</v>
      </c>
      <c r="F19" s="330">
        <v>4875</v>
      </c>
    </row>
    <row r="20" spans="1:6" ht="18.75" x14ac:dyDescent="0.25">
      <c r="A20" s="69"/>
      <c r="B20" s="268" t="s">
        <v>493</v>
      </c>
      <c r="C20" s="96">
        <v>34</v>
      </c>
      <c r="D20" s="330">
        <v>5</v>
      </c>
      <c r="E20" s="330">
        <v>276</v>
      </c>
      <c r="F20" s="330">
        <v>103</v>
      </c>
    </row>
    <row r="21" spans="1:6" ht="18.75" x14ac:dyDescent="0.25">
      <c r="A21" s="69"/>
      <c r="B21" s="268" t="s">
        <v>494</v>
      </c>
      <c r="C21" s="96">
        <v>141</v>
      </c>
      <c r="D21" s="330">
        <v>16</v>
      </c>
      <c r="E21" s="330">
        <v>143</v>
      </c>
      <c r="F21" s="330">
        <v>46</v>
      </c>
    </row>
    <row r="22" spans="1:6" ht="18.75" x14ac:dyDescent="0.25">
      <c r="A22" s="69"/>
      <c r="B22" s="268" t="s">
        <v>495</v>
      </c>
      <c r="C22" s="96">
        <v>237</v>
      </c>
      <c r="D22" s="330">
        <v>21</v>
      </c>
      <c r="E22" s="330">
        <v>289</v>
      </c>
      <c r="F22" s="330">
        <v>155</v>
      </c>
    </row>
    <row r="23" spans="1:6" ht="18.75" x14ac:dyDescent="0.25">
      <c r="A23" s="69"/>
      <c r="B23" s="268" t="s">
        <v>496</v>
      </c>
      <c r="C23" s="96">
        <v>46</v>
      </c>
      <c r="D23" s="330">
        <v>8</v>
      </c>
      <c r="E23" s="330">
        <v>287</v>
      </c>
      <c r="F23" s="330">
        <v>141</v>
      </c>
    </row>
    <row r="24" spans="1:6" ht="18.75" x14ac:dyDescent="0.25">
      <c r="A24" s="69"/>
      <c r="B24" s="268" t="s">
        <v>497</v>
      </c>
      <c r="C24" s="96">
        <v>370</v>
      </c>
      <c r="D24" s="330">
        <v>12</v>
      </c>
      <c r="E24" s="330">
        <v>413</v>
      </c>
      <c r="F24" s="330">
        <v>228</v>
      </c>
    </row>
    <row r="25" spans="1:6" ht="18.75" x14ac:dyDescent="0.25">
      <c r="A25" s="69"/>
      <c r="B25" s="268" t="s">
        <v>498</v>
      </c>
      <c r="C25" s="96">
        <v>1704</v>
      </c>
      <c r="D25" s="330">
        <v>26</v>
      </c>
      <c r="E25" s="330">
        <v>3763</v>
      </c>
      <c r="F25" s="330">
        <v>1986</v>
      </c>
    </row>
    <row r="26" spans="1:6" ht="18.75" x14ac:dyDescent="0.25">
      <c r="A26" s="69"/>
      <c r="B26" s="268" t="s">
        <v>499</v>
      </c>
      <c r="C26" s="96">
        <v>303</v>
      </c>
      <c r="D26" s="330">
        <v>10</v>
      </c>
      <c r="E26" s="330">
        <v>576</v>
      </c>
      <c r="F26" s="330">
        <v>276</v>
      </c>
    </row>
    <row r="27" spans="1:6" ht="18.75" x14ac:dyDescent="0.25">
      <c r="A27" s="69"/>
      <c r="B27" s="268" t="s">
        <v>500</v>
      </c>
      <c r="C27" s="96">
        <v>46</v>
      </c>
      <c r="D27" s="330">
        <v>4</v>
      </c>
      <c r="E27" s="330">
        <v>145</v>
      </c>
      <c r="F27" s="330">
        <v>38</v>
      </c>
    </row>
    <row r="28" spans="1:6" ht="18.75" x14ac:dyDescent="0.25">
      <c r="A28" s="69"/>
      <c r="B28" s="268" t="s">
        <v>501</v>
      </c>
      <c r="C28" s="96">
        <v>50</v>
      </c>
      <c r="D28" s="330">
        <v>11</v>
      </c>
      <c r="E28" s="330">
        <v>212</v>
      </c>
      <c r="F28" s="330">
        <v>142</v>
      </c>
    </row>
    <row r="29" spans="1:6" ht="37.5" x14ac:dyDescent="0.25">
      <c r="A29" s="69"/>
      <c r="B29" s="330" t="s">
        <v>503</v>
      </c>
      <c r="C29" s="96">
        <v>115</v>
      </c>
      <c r="D29" s="330">
        <v>12</v>
      </c>
      <c r="E29" s="330">
        <v>5062</v>
      </c>
      <c r="F29" s="330">
        <v>840</v>
      </c>
    </row>
    <row r="30" spans="1:6" ht="56.25" x14ac:dyDescent="0.25">
      <c r="A30" s="69"/>
      <c r="B30" s="330" t="s">
        <v>504</v>
      </c>
      <c r="C30" s="96">
        <v>213</v>
      </c>
      <c r="D30" s="330">
        <v>55</v>
      </c>
      <c r="E30" s="330">
        <v>9539</v>
      </c>
      <c r="F30" s="330">
        <v>1470</v>
      </c>
    </row>
    <row r="31" spans="1:6" ht="37.5" x14ac:dyDescent="0.25">
      <c r="A31" s="73"/>
      <c r="B31" s="330" t="s">
        <v>505</v>
      </c>
      <c r="C31" s="96">
        <v>75</v>
      </c>
      <c r="D31" s="96">
        <v>188</v>
      </c>
      <c r="E31" s="96">
        <v>12587</v>
      </c>
    </row>
    <row r="32" spans="1:6" ht="18.75" customHeight="1" x14ac:dyDescent="0.3">
      <c r="A32" s="47" t="s">
        <v>159</v>
      </c>
      <c r="B32" s="70" t="s">
        <v>163</v>
      </c>
      <c r="C32" s="146" t="s">
        <v>162</v>
      </c>
      <c r="D32" s="70"/>
      <c r="E32" s="70"/>
      <c r="F32" s="70"/>
    </row>
    <row r="33" spans="1:6" ht="18.75" x14ac:dyDescent="0.25">
      <c r="A33" s="30" t="s">
        <v>160</v>
      </c>
      <c r="B33" s="97"/>
      <c r="C33" s="96"/>
      <c r="D33" s="97"/>
      <c r="E33" s="97"/>
      <c r="F33" s="97"/>
    </row>
    <row r="34" spans="1:6" ht="18.75" x14ac:dyDescent="0.25">
      <c r="A34" s="30" t="s">
        <v>161</v>
      </c>
      <c r="B34" s="97"/>
      <c r="C34" s="96"/>
      <c r="D34" s="97"/>
      <c r="E34" s="97"/>
      <c r="F34" s="97"/>
    </row>
    <row r="35" spans="1:6" ht="18.75" x14ac:dyDescent="0.3">
      <c r="A35" s="1"/>
      <c r="B35" s="1"/>
      <c r="C35" s="1"/>
      <c r="D35" s="1"/>
      <c r="E35" s="1"/>
      <c r="F35" s="1"/>
    </row>
    <row r="37" spans="1:6" ht="37.5" customHeight="1" x14ac:dyDescent="0.25"/>
    <row r="38" spans="1:6" ht="75" customHeight="1" x14ac:dyDescent="0.25"/>
    <row r="39" spans="1:6" ht="38.25" customHeight="1" x14ac:dyDescent="0.25"/>
    <row r="48" spans="1:6" ht="18.75" x14ac:dyDescent="0.3">
      <c r="A48" s="1"/>
      <c r="B48" s="1"/>
      <c r="C48" s="1"/>
      <c r="D48" s="1"/>
      <c r="E48" s="1"/>
      <c r="F48" s="1"/>
    </row>
    <row r="49" spans="1:6" ht="18.75" x14ac:dyDescent="0.3">
      <c r="A49" s="1"/>
      <c r="B49" s="1"/>
      <c r="C49" s="1"/>
      <c r="D49" s="1"/>
      <c r="E49" s="1"/>
      <c r="F49" s="1"/>
    </row>
  </sheetData>
  <mergeCells count="3">
    <mergeCell ref="A1:C1"/>
    <mergeCell ref="A2:C2"/>
    <mergeCell ref="D3:E3"/>
  </mergeCells>
  <hyperlinks>
    <hyperlink ref="B9" r:id="rId1" xr:uid="{00000000-0004-0000-0C00-000000000000}"/>
    <hyperlink ref="B7" r:id="rId2" xr:uid="{00000000-0004-0000-0C00-000001000000}"/>
    <hyperlink ref="B13" r:id="rId3" xr:uid="{D833F047-C3C6-43BD-A196-50DAA3252717}"/>
    <hyperlink ref="B14" r:id="rId4" xr:uid="{F8D5691A-01D4-43E9-B427-B4059196B77D}"/>
    <hyperlink ref="B15" r:id="rId5" xr:uid="{FF2A61F7-78BB-430D-AC5D-8B8CCFD3E80B}"/>
    <hyperlink ref="B16" r:id="rId6" xr:uid="{FB6F9DD6-ED22-4C98-80F4-92CFE78D1E5D}"/>
    <hyperlink ref="B17" r:id="rId7" xr:uid="{C1D5E484-F462-47B2-A025-6EDA0F6D7364}"/>
    <hyperlink ref="B18" r:id="rId8" xr:uid="{1214A8A7-DD45-4B14-A448-5660A7083C5E}"/>
    <hyperlink ref="B19" r:id="rId9" xr:uid="{36BD94C7-0C4D-4AEE-8041-30CD64D1DC70}"/>
    <hyperlink ref="B20" r:id="rId10" xr:uid="{95CBE5F8-5D0A-4702-A8EA-9B2889E0CCDA}"/>
    <hyperlink ref="B21" r:id="rId11" xr:uid="{88455668-2CD8-4A21-B0EF-2220D034C79B}"/>
    <hyperlink ref="B22" r:id="rId12" xr:uid="{C88966C2-FA06-407E-8064-DA277EF5D19F}"/>
    <hyperlink ref="B23" r:id="rId13" xr:uid="{D1219F60-371B-4AE8-B2A7-FE7F563D43BE}"/>
    <hyperlink ref="B24" r:id="rId14" xr:uid="{EDDDD559-9C4F-4BC6-8D27-7B239B8E0027}"/>
    <hyperlink ref="B25" r:id="rId15" xr:uid="{5EC65B17-3DC7-45CE-9076-E626374A5ABE}"/>
    <hyperlink ref="B26" r:id="rId16" xr:uid="{611378F8-142E-4A29-8EA3-2D268439A1F3}"/>
    <hyperlink ref="B27" r:id="rId17" xr:uid="{CB6AA80C-65F7-47E5-9785-8C2097A6FDFD}"/>
    <hyperlink ref="B28" r:id="rId18" xr:uid="{1D3ED75C-B4BF-4640-85FA-1AEB3D569561}"/>
  </hyperlinks>
  <pageMargins left="0.7" right="0.7" top="0.75" bottom="0.75" header="0.3" footer="0.3"/>
  <pageSetup paperSize="9" orientation="landscape" r:id="rId1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94" t="s">
        <v>164</v>
      </c>
      <c r="B1" s="394"/>
    </row>
    <row r="2" spans="1:2" ht="18.75" x14ac:dyDescent="0.25">
      <c r="A2" s="178" t="s">
        <v>165</v>
      </c>
      <c r="B2" s="178" t="s">
        <v>172</v>
      </c>
    </row>
    <row r="3" spans="1:2" ht="73.5" customHeight="1" x14ac:dyDescent="0.25">
      <c r="A3" s="148" t="s">
        <v>166</v>
      </c>
      <c r="B3" s="152">
        <v>7</v>
      </c>
    </row>
    <row r="4" spans="1:2" ht="101.25" customHeight="1" x14ac:dyDescent="0.25">
      <c r="A4" s="148" t="s">
        <v>167</v>
      </c>
      <c r="B4" s="152">
        <v>10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9" t="s">
        <v>168</v>
      </c>
      <c r="B1" s="149"/>
      <c r="C1" s="149"/>
      <c r="D1" s="149"/>
    </row>
    <row r="2" spans="1:4" ht="37.5" customHeight="1" x14ac:dyDescent="0.25">
      <c r="A2" s="178" t="s">
        <v>56</v>
      </c>
      <c r="B2" s="178" t="s">
        <v>169</v>
      </c>
      <c r="C2" s="178" t="s">
        <v>170</v>
      </c>
      <c r="D2" s="178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90" zoomScaleNormal="100" zoomScaleSheetLayoutView="90" workbookViewId="0">
      <selection activeCell="E8" sqref="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10" t="s">
        <v>142</v>
      </c>
      <c r="B1" s="410"/>
      <c r="C1" s="410"/>
      <c r="D1" s="410"/>
      <c r="E1" s="410"/>
    </row>
    <row r="2" spans="1:5" ht="39" customHeight="1" x14ac:dyDescent="0.25">
      <c r="A2" s="175" t="s">
        <v>56</v>
      </c>
      <c r="B2" s="175" t="s">
        <v>143</v>
      </c>
      <c r="C2" s="175" t="s">
        <v>144</v>
      </c>
      <c r="D2" s="175" t="s">
        <v>145</v>
      </c>
      <c r="E2" s="175" t="s">
        <v>146</v>
      </c>
    </row>
    <row r="3" spans="1:5" ht="18.75" x14ac:dyDescent="0.25">
      <c r="A3" s="66">
        <v>1</v>
      </c>
      <c r="B3" s="66" t="s">
        <v>147</v>
      </c>
      <c r="C3" s="100">
        <v>0</v>
      </c>
      <c r="D3" s="100">
        <v>0</v>
      </c>
      <c r="E3" s="67"/>
    </row>
    <row r="4" spans="1:5" ht="18.75" x14ac:dyDescent="0.25">
      <c r="A4" s="30">
        <v>2</v>
      </c>
      <c r="B4" s="66" t="s">
        <v>148</v>
      </c>
      <c r="C4" s="100">
        <v>400</v>
      </c>
      <c r="D4" s="100">
        <v>5</v>
      </c>
      <c r="E4" s="332" t="s">
        <v>506</v>
      </c>
    </row>
    <row r="5" spans="1:5" ht="18.75" x14ac:dyDescent="0.25">
      <c r="A5" s="66">
        <v>3</v>
      </c>
      <c r="B5" s="66" t="s">
        <v>149</v>
      </c>
      <c r="C5" s="100">
        <v>0</v>
      </c>
      <c r="D5" s="100">
        <v>0</v>
      </c>
      <c r="E5" s="67"/>
    </row>
    <row r="6" spans="1:5" ht="18.75" x14ac:dyDescent="0.25">
      <c r="A6" s="411">
        <v>4</v>
      </c>
      <c r="B6" s="411" t="s">
        <v>150</v>
      </c>
      <c r="C6" s="188">
        <v>0</v>
      </c>
      <c r="D6" s="100">
        <v>0</v>
      </c>
    </row>
    <row r="7" spans="1:5" ht="13.5" customHeight="1" x14ac:dyDescent="0.25">
      <c r="A7" s="412"/>
      <c r="B7" s="412"/>
      <c r="C7" s="188"/>
      <c r="D7" s="100"/>
      <c r="E7" s="332"/>
    </row>
    <row r="8" spans="1:5" ht="66.75" customHeight="1" x14ac:dyDescent="0.25">
      <c r="A8" s="30">
        <v>5</v>
      </c>
      <c r="B8" s="66" t="s">
        <v>151</v>
      </c>
      <c r="C8" s="188">
        <v>60</v>
      </c>
      <c r="D8" s="100">
        <v>1</v>
      </c>
      <c r="E8" s="332" t="s">
        <v>507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90" zoomScaleNormal="80" zoomScaleSheetLayoutView="90" workbookViewId="0">
      <selection activeCell="K18" sqref="K18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94" t="s">
        <v>118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3" ht="19.5" customHeight="1" x14ac:dyDescent="0.3">
      <c r="A2" s="417" t="s">
        <v>41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3" ht="18.75" x14ac:dyDescent="0.3">
      <c r="A3" s="390" t="s">
        <v>17</v>
      </c>
      <c r="B3" s="404" t="s">
        <v>11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</row>
    <row r="4" spans="1:13" ht="19.5" customHeight="1" x14ac:dyDescent="0.25">
      <c r="A4" s="390"/>
      <c r="B4" s="390" t="s">
        <v>12</v>
      </c>
      <c r="C4" s="390" t="s">
        <v>18</v>
      </c>
      <c r="D4" s="390" t="s">
        <v>119</v>
      </c>
      <c r="E4" s="390"/>
      <c r="F4" s="390" t="s">
        <v>13</v>
      </c>
      <c r="G4" s="380" t="s">
        <v>225</v>
      </c>
      <c r="H4" s="390" t="s">
        <v>74</v>
      </c>
      <c r="I4" s="390" t="s">
        <v>78</v>
      </c>
      <c r="J4" s="390" t="s">
        <v>14</v>
      </c>
      <c r="K4" s="390" t="s">
        <v>43</v>
      </c>
      <c r="L4" s="390" t="s">
        <v>15</v>
      </c>
    </row>
    <row r="5" spans="1:13" ht="37.5" customHeight="1" x14ac:dyDescent="0.25">
      <c r="A5" s="390"/>
      <c r="B5" s="390"/>
      <c r="C5" s="390"/>
      <c r="D5" s="178" t="s">
        <v>121</v>
      </c>
      <c r="E5" s="178" t="s">
        <v>120</v>
      </c>
      <c r="F5" s="390"/>
      <c r="G5" s="382"/>
      <c r="H5" s="390"/>
      <c r="I5" s="390"/>
      <c r="J5" s="390"/>
      <c r="K5" s="390"/>
      <c r="L5" s="390"/>
    </row>
    <row r="6" spans="1:13" s="77" customFormat="1" ht="36" customHeight="1" x14ac:dyDescent="0.3">
      <c r="A6" s="180">
        <f>SUM(B6:L6)-A10</f>
        <v>79</v>
      </c>
      <c r="B6" s="102">
        <v>1</v>
      </c>
      <c r="C6" s="102">
        <v>2</v>
      </c>
      <c r="D6" s="102">
        <v>4</v>
      </c>
      <c r="E6" s="102">
        <v>0</v>
      </c>
      <c r="F6" s="102">
        <v>5</v>
      </c>
      <c r="G6" s="102">
        <v>3</v>
      </c>
      <c r="H6" s="102">
        <v>15</v>
      </c>
      <c r="I6" s="102">
        <v>2</v>
      </c>
      <c r="J6" s="102">
        <v>32</v>
      </c>
      <c r="K6" s="102">
        <v>10</v>
      </c>
      <c r="L6" s="102">
        <v>23</v>
      </c>
      <c r="M6" s="89"/>
    </row>
    <row r="7" spans="1:13" ht="18.75" customHeight="1" x14ac:dyDescent="0.3">
      <c r="A7" s="413" t="str">
        <f>IF(A6=B6+C6+D6+E6+F6+G6+H6+I6+J6+K6+L6-A10,"ПРАВИЛЬНО"," НЕПРАВИЛЬНО")</f>
        <v>ПРАВИЛЬНО</v>
      </c>
      <c r="B7" s="414"/>
      <c r="C7" s="415" t="s">
        <v>16</v>
      </c>
      <c r="D7" s="415"/>
      <c r="E7" s="415"/>
      <c r="F7" s="415"/>
      <c r="G7" s="415"/>
      <c r="H7" s="415"/>
      <c r="I7" s="415"/>
      <c r="J7" s="415"/>
      <c r="K7" s="415"/>
      <c r="L7" s="416"/>
      <c r="M7" s="90"/>
    </row>
    <row r="8" spans="1:13" ht="36" customHeight="1" x14ac:dyDescent="0.25">
      <c r="A8" s="103">
        <f>SUM(B8:L8)</f>
        <v>100.00000000000001</v>
      </c>
      <c r="B8" s="103">
        <f>100/A6*(B6-B10)</f>
        <v>1.2658227848101267</v>
      </c>
      <c r="C8" s="103">
        <f>100/A6*(C6-C10)</f>
        <v>2.5316455696202533</v>
      </c>
      <c r="D8" s="103">
        <f>100/A6*(D6-D10)</f>
        <v>5.0632911392405067</v>
      </c>
      <c r="E8" s="103">
        <f>100/A6*(E6-E10)</f>
        <v>0</v>
      </c>
      <c r="F8" s="103">
        <f>100/A6*(F6-F10)</f>
        <v>2.5316455696202533</v>
      </c>
      <c r="G8" s="103">
        <f>100/A6*(G6-G10)</f>
        <v>2.5316455696202533</v>
      </c>
      <c r="H8" s="103">
        <f>100/A6*(H6-H10)</f>
        <v>7.59493670886076</v>
      </c>
      <c r="I8" s="103">
        <f>100/A6*(I6-I10)</f>
        <v>1.2658227848101267</v>
      </c>
      <c r="J8" s="103">
        <f>100/A6*(J6-J10)</f>
        <v>35.443037974683548</v>
      </c>
      <c r="K8" s="103">
        <f>100/A6*(K6-K10)</f>
        <v>12.658227848101266</v>
      </c>
      <c r="L8" s="103">
        <f>100/A6*(L6-L10)</f>
        <v>29.113924050632914</v>
      </c>
      <c r="M8" s="238"/>
    </row>
    <row r="9" spans="1:13" ht="19.5" customHeight="1" x14ac:dyDescent="0.3">
      <c r="A9" s="404" t="s">
        <v>195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90"/>
    </row>
    <row r="10" spans="1:13" s="61" customFormat="1" ht="36" customHeight="1" x14ac:dyDescent="0.25">
      <c r="A10" s="98">
        <f>SUM(B10:L10)</f>
        <v>18</v>
      </c>
      <c r="B10" s="21">
        <v>0</v>
      </c>
      <c r="C10" s="21">
        <v>0</v>
      </c>
      <c r="D10" s="21">
        <v>0</v>
      </c>
      <c r="E10" s="21">
        <v>0</v>
      </c>
      <c r="F10" s="21">
        <v>3</v>
      </c>
      <c r="G10" s="21">
        <v>1</v>
      </c>
      <c r="H10" s="21">
        <v>9</v>
      </c>
      <c r="I10" s="21">
        <v>1</v>
      </c>
      <c r="J10" s="21">
        <v>4</v>
      </c>
      <c r="K10" s="21">
        <v>0</v>
      </c>
      <c r="L10" s="21">
        <v>0</v>
      </c>
    </row>
    <row r="11" spans="1:13" ht="19.5" customHeight="1" x14ac:dyDescent="0.25">
      <c r="A11" s="403" t="s">
        <v>189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</row>
    <row r="12" spans="1:13" s="78" customFormat="1" ht="36" customHeight="1" x14ac:dyDescent="0.3">
      <c r="A12" s="35">
        <f>SUM(B12:L12)</f>
        <v>4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4</v>
      </c>
      <c r="L12" s="147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90" zoomScaleNormal="100" zoomScaleSheetLayoutView="90" workbookViewId="0">
      <selection activeCell="B38" sqref="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79" t="s">
        <v>42</v>
      </c>
      <c r="B1" s="379"/>
      <c r="C1" s="379"/>
    </row>
    <row r="2" spans="1:4" ht="18.75" customHeight="1" x14ac:dyDescent="0.25">
      <c r="A2" s="178" t="s">
        <v>1</v>
      </c>
      <c r="B2" s="178" t="s">
        <v>2</v>
      </c>
      <c r="C2" s="178" t="s">
        <v>44</v>
      </c>
    </row>
    <row r="3" spans="1:4" ht="18.75" customHeight="1" x14ac:dyDescent="0.25">
      <c r="A3" s="28" t="s">
        <v>182</v>
      </c>
      <c r="B3" s="98">
        <v>57</v>
      </c>
      <c r="C3" s="92">
        <f>SUM(B6:B14)</f>
        <v>57</v>
      </c>
      <c r="D3" s="105">
        <f>SUM(B6:B14)-B4</f>
        <v>39</v>
      </c>
    </row>
    <row r="4" spans="1:4" ht="55.5" customHeight="1" x14ac:dyDescent="0.25">
      <c r="A4" s="94" t="s">
        <v>197</v>
      </c>
      <c r="B4" s="57">
        <v>18</v>
      </c>
      <c r="C4" s="91"/>
      <c r="D4" s="105"/>
    </row>
    <row r="5" spans="1:4" ht="18.75" x14ac:dyDescent="0.25">
      <c r="A5" s="181" t="s">
        <v>0</v>
      </c>
      <c r="B5" s="84"/>
      <c r="C5" s="85"/>
    </row>
    <row r="6" spans="1:4" ht="18.75" x14ac:dyDescent="0.25">
      <c r="A6" s="29" t="s">
        <v>187</v>
      </c>
      <c r="B6" s="21">
        <v>32</v>
      </c>
      <c r="C6" s="31">
        <f>100/B3*B6</f>
        <v>56.140350877192979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15</v>
      </c>
      <c r="C9" s="31">
        <f>100/B3*B9</f>
        <v>26.315789473684209</v>
      </c>
    </row>
    <row r="10" spans="1:4" ht="18.75" customHeight="1" x14ac:dyDescent="0.25">
      <c r="A10" s="29" t="s">
        <v>21</v>
      </c>
      <c r="B10" s="21">
        <v>2</v>
      </c>
      <c r="C10" s="31">
        <f>100/B3*B10</f>
        <v>3.5087719298245612</v>
      </c>
    </row>
    <row r="11" spans="1:4" ht="18.75" customHeight="1" x14ac:dyDescent="0.25">
      <c r="A11" s="29" t="s">
        <v>22</v>
      </c>
      <c r="B11" s="21">
        <v>5</v>
      </c>
      <c r="C11" s="31">
        <f>100/B3*B11</f>
        <v>8.7719298245614024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3</v>
      </c>
      <c r="C14" s="31">
        <f>100/B3*B14</f>
        <v>5.2631578947368416</v>
      </c>
    </row>
    <row r="15" spans="1:4" ht="18.75" x14ac:dyDescent="0.25">
      <c r="A15" s="181" t="s">
        <v>25</v>
      </c>
      <c r="B15" s="86">
        <f>SUM(B16,B18,B19,B20)</f>
        <v>39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32</v>
      </c>
      <c r="C16" s="31">
        <f>100/D3*B16</f>
        <v>82.051282051282058</v>
      </c>
    </row>
    <row r="17" spans="1:3" ht="56.25" customHeight="1" x14ac:dyDescent="0.25">
      <c r="A17" s="33" t="s">
        <v>194</v>
      </c>
      <c r="B17" s="37">
        <v>6</v>
      </c>
      <c r="C17" s="31">
        <f>100/D3*B17</f>
        <v>15.384615384615387</v>
      </c>
    </row>
    <row r="18" spans="1:3" ht="18.75" customHeight="1" x14ac:dyDescent="0.25">
      <c r="A18" s="29" t="s">
        <v>26</v>
      </c>
      <c r="B18" s="37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7">
        <v>7</v>
      </c>
      <c r="C19" s="31">
        <f>100/D3*B19</f>
        <v>17.948717948717949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81" t="s">
        <v>29</v>
      </c>
      <c r="B21" s="86">
        <f>SUM(B22:B25)</f>
        <v>57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0</v>
      </c>
      <c r="C23" s="31">
        <f>100/B3*B23</f>
        <v>0</v>
      </c>
    </row>
    <row r="24" spans="1:3" ht="18.75" x14ac:dyDescent="0.25">
      <c r="A24" s="29" t="s">
        <v>32</v>
      </c>
      <c r="B24" s="37">
        <v>27</v>
      </c>
      <c r="C24" s="31">
        <f>100/B3*B24</f>
        <v>47.368421052631575</v>
      </c>
    </row>
    <row r="25" spans="1:3" ht="18.75" customHeight="1" x14ac:dyDescent="0.25">
      <c r="A25" s="29" t="s">
        <v>33</v>
      </c>
      <c r="B25" s="37">
        <v>30</v>
      </c>
      <c r="C25" s="31">
        <f>100/B3*B25</f>
        <v>52.631578947368418</v>
      </c>
    </row>
    <row r="26" spans="1:3" ht="18.75" x14ac:dyDescent="0.25">
      <c r="A26" s="181" t="s">
        <v>122</v>
      </c>
      <c r="B26" s="86">
        <f>SUM(B27:B30)</f>
        <v>39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4</v>
      </c>
      <c r="C27" s="31">
        <f>100/D3*B27</f>
        <v>10.256410256410257</v>
      </c>
    </row>
    <row r="28" spans="1:3" ht="18.75" customHeight="1" x14ac:dyDescent="0.25">
      <c r="A28" s="34" t="s">
        <v>34</v>
      </c>
      <c r="B28" s="37">
        <v>1</v>
      </c>
      <c r="C28" s="31">
        <f>100/D3*B28</f>
        <v>2.5641025641025643</v>
      </c>
    </row>
    <row r="29" spans="1:3" ht="18.75" customHeight="1" x14ac:dyDescent="0.25">
      <c r="A29" s="34" t="s">
        <v>35</v>
      </c>
      <c r="B29" s="37">
        <v>7</v>
      </c>
      <c r="C29" s="31">
        <f>100/D3*B29</f>
        <v>17.948717948717949</v>
      </c>
    </row>
    <row r="30" spans="1:3" ht="18.75" customHeight="1" x14ac:dyDescent="0.25">
      <c r="A30" s="34" t="s">
        <v>36</v>
      </c>
      <c r="B30" s="37">
        <v>27</v>
      </c>
      <c r="C30" s="31">
        <f>100/D3*B30</f>
        <v>69.230769230769241</v>
      </c>
    </row>
    <row r="31" spans="1:3" ht="18.75" x14ac:dyDescent="0.25">
      <c r="A31" s="88" t="s">
        <v>123</v>
      </c>
      <c r="B31" s="86">
        <f>SUM(B32:B35)</f>
        <v>39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7</v>
      </c>
      <c r="C32" s="31">
        <f>100/D3*B32</f>
        <v>17.948717948717949</v>
      </c>
    </row>
    <row r="33" spans="1:3" ht="18.75" customHeight="1" x14ac:dyDescent="0.25">
      <c r="A33" s="29" t="s">
        <v>34</v>
      </c>
      <c r="B33" s="37">
        <v>12</v>
      </c>
      <c r="C33" s="31">
        <f>100/D3*B33</f>
        <v>30.769230769230774</v>
      </c>
    </row>
    <row r="34" spans="1:3" ht="18.75" customHeight="1" x14ac:dyDescent="0.25">
      <c r="A34" s="29" t="s">
        <v>35</v>
      </c>
      <c r="B34" s="37">
        <v>5</v>
      </c>
      <c r="C34" s="31">
        <f>100/D3*B34</f>
        <v>12.820512820512821</v>
      </c>
    </row>
    <row r="35" spans="1:3" ht="18.75" customHeight="1" x14ac:dyDescent="0.25">
      <c r="A35" s="29" t="s">
        <v>36</v>
      </c>
      <c r="B35" s="37">
        <v>15</v>
      </c>
      <c r="C35" s="31">
        <f>100/D3*B35</f>
        <v>38.461538461538467</v>
      </c>
    </row>
    <row r="36" spans="1:3" ht="18.75" x14ac:dyDescent="0.25">
      <c r="A36" s="181" t="s">
        <v>37</v>
      </c>
      <c r="B36" s="86">
        <f>SUM(B37:B38)</f>
        <v>39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23</v>
      </c>
      <c r="C37" s="31">
        <f>100/D3*B37</f>
        <v>58.974358974358978</v>
      </c>
    </row>
    <row r="38" spans="1:3" ht="18.75" customHeight="1" x14ac:dyDescent="0.25">
      <c r="A38" s="29" t="s">
        <v>39</v>
      </c>
      <c r="B38" s="37">
        <v>16</v>
      </c>
      <c r="C38" s="31">
        <f>100/D3*B38</f>
        <v>41.025641025641029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4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25" t="s">
        <v>124</v>
      </c>
      <c r="B1" s="425"/>
      <c r="C1" s="425"/>
      <c r="D1" s="425"/>
      <c r="E1" s="425"/>
      <c r="F1" s="425"/>
    </row>
    <row r="2" spans="1:6" ht="102" customHeight="1" x14ac:dyDescent="0.25">
      <c r="A2" s="175" t="s">
        <v>125</v>
      </c>
      <c r="B2" s="175" t="s">
        <v>126</v>
      </c>
      <c r="C2" s="175" t="s">
        <v>256</v>
      </c>
      <c r="D2" s="175" t="s">
        <v>125</v>
      </c>
      <c r="E2" s="175" t="s">
        <v>126</v>
      </c>
      <c r="F2" s="175" t="s">
        <v>257</v>
      </c>
    </row>
    <row r="3" spans="1:6" ht="37.5" x14ac:dyDescent="0.25">
      <c r="A3" s="75" t="s">
        <v>127</v>
      </c>
      <c r="B3" s="35">
        <f>B4+B5+B6+B7+B8+B9+B10+B11+B12+B13+B14+B15+B16+B17+B18+B19+B20+B21+B22+B23+B24</f>
        <v>40</v>
      </c>
      <c r="C3" s="98"/>
      <c r="D3" s="75" t="s">
        <v>128</v>
      </c>
      <c r="E3" s="35">
        <f>E4+E5+E6+E7+E8+E9+E10+E11+E12+E13+E14+E15+E16+E17</f>
        <v>5</v>
      </c>
      <c r="F3" s="98"/>
    </row>
    <row r="4" spans="1:6" ht="63" x14ac:dyDescent="0.25">
      <c r="A4" s="475" t="s">
        <v>532</v>
      </c>
      <c r="B4" s="295">
        <v>33</v>
      </c>
      <c r="C4" s="295" t="s">
        <v>534</v>
      </c>
      <c r="D4" s="476" t="s">
        <v>508</v>
      </c>
      <c r="E4" s="295">
        <v>1</v>
      </c>
      <c r="F4" s="482" t="s">
        <v>524</v>
      </c>
    </row>
    <row r="5" spans="1:6" ht="104.25" customHeight="1" x14ac:dyDescent="0.25">
      <c r="A5" s="275" t="s">
        <v>533</v>
      </c>
      <c r="B5" s="295">
        <v>1</v>
      </c>
      <c r="C5" s="482" t="s">
        <v>509</v>
      </c>
      <c r="D5" s="275" t="s">
        <v>510</v>
      </c>
      <c r="E5" s="295">
        <v>3</v>
      </c>
      <c r="F5" s="477" t="s">
        <v>525</v>
      </c>
    </row>
    <row r="6" spans="1:6" ht="47.25" x14ac:dyDescent="0.25">
      <c r="A6" s="481" t="s">
        <v>511</v>
      </c>
      <c r="B6" s="295">
        <v>1</v>
      </c>
      <c r="C6" s="482" t="s">
        <v>512</v>
      </c>
      <c r="D6" s="476" t="s">
        <v>513</v>
      </c>
      <c r="E6" s="295">
        <v>1</v>
      </c>
      <c r="F6" s="478" t="s">
        <v>526</v>
      </c>
    </row>
    <row r="7" spans="1:6" ht="63" x14ac:dyDescent="0.25">
      <c r="A7" s="476" t="s">
        <v>514</v>
      </c>
      <c r="B7" s="295">
        <v>1</v>
      </c>
      <c r="C7" s="482" t="s">
        <v>515</v>
      </c>
      <c r="D7" s="480"/>
      <c r="E7" s="478"/>
      <c r="F7" s="478"/>
    </row>
    <row r="8" spans="1:6" ht="141.75" x14ac:dyDescent="0.25">
      <c r="A8" s="481" t="s">
        <v>516</v>
      </c>
      <c r="B8" s="295">
        <v>1</v>
      </c>
      <c r="C8" s="479" t="s">
        <v>517</v>
      </c>
      <c r="D8" s="480"/>
      <c r="E8" s="478"/>
      <c r="F8" s="478"/>
    </row>
    <row r="9" spans="1:6" ht="31.5" x14ac:dyDescent="0.25">
      <c r="A9" s="476" t="s">
        <v>518</v>
      </c>
      <c r="B9" s="295">
        <v>1</v>
      </c>
      <c r="C9" s="474" t="s">
        <v>519</v>
      </c>
      <c r="D9" s="480"/>
      <c r="E9" s="478"/>
      <c r="F9" s="478"/>
    </row>
    <row r="10" spans="1:6" ht="31.5" x14ac:dyDescent="0.25">
      <c r="A10" s="476" t="s">
        <v>520</v>
      </c>
      <c r="B10" s="295">
        <v>1</v>
      </c>
      <c r="C10" s="295" t="s">
        <v>521</v>
      </c>
      <c r="D10" s="480"/>
      <c r="E10" s="478"/>
      <c r="F10" s="478"/>
    </row>
    <row r="11" spans="1:6" ht="47.25" x14ac:dyDescent="0.25">
      <c r="A11" s="476" t="s">
        <v>522</v>
      </c>
      <c r="B11" s="295">
        <v>1</v>
      </c>
      <c r="C11" s="478" t="s">
        <v>523</v>
      </c>
      <c r="D11" s="480"/>
      <c r="E11" s="478"/>
      <c r="F11" s="478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42" customHeight="1" x14ac:dyDescent="0.25">
      <c r="A18" s="426" t="s">
        <v>272</v>
      </c>
      <c r="B18" s="427"/>
      <c r="C18" s="427"/>
      <c r="D18" s="427"/>
      <c r="E18" s="427"/>
      <c r="F18" s="428"/>
    </row>
    <row r="19" spans="1:6" ht="37.5" customHeight="1" x14ac:dyDescent="0.25">
      <c r="A19" s="429" t="s">
        <v>269</v>
      </c>
      <c r="B19" s="430"/>
      <c r="C19" s="431"/>
      <c r="D19" s="248" t="s">
        <v>270</v>
      </c>
      <c r="E19" s="421" t="s">
        <v>271</v>
      </c>
      <c r="F19" s="422"/>
    </row>
    <row r="20" spans="1:6" ht="35.25" customHeight="1" x14ac:dyDescent="0.25">
      <c r="A20" s="469" t="s">
        <v>527</v>
      </c>
      <c r="B20" s="470"/>
      <c r="C20" s="471"/>
      <c r="D20" s="468">
        <v>1</v>
      </c>
      <c r="E20" s="432" t="s">
        <v>309</v>
      </c>
      <c r="F20" s="433"/>
    </row>
    <row r="21" spans="1:6" ht="18.75" x14ac:dyDescent="0.25">
      <c r="A21" s="469" t="s">
        <v>528</v>
      </c>
      <c r="B21" s="470"/>
      <c r="C21" s="471"/>
      <c r="D21" s="468">
        <v>4</v>
      </c>
      <c r="E21" s="472" t="s">
        <v>529</v>
      </c>
      <c r="F21" s="424"/>
    </row>
    <row r="22" spans="1:6" ht="18.75" x14ac:dyDescent="0.25">
      <c r="A22" s="469" t="s">
        <v>530</v>
      </c>
      <c r="B22" s="470"/>
      <c r="C22" s="471"/>
      <c r="D22" s="468">
        <v>1</v>
      </c>
      <c r="E22" s="472" t="s">
        <v>531</v>
      </c>
      <c r="F22" s="424"/>
    </row>
    <row r="23" spans="1:6" ht="18.75" x14ac:dyDescent="0.25">
      <c r="A23" s="418"/>
      <c r="B23" s="419"/>
      <c r="C23" s="420"/>
      <c r="D23" s="76"/>
      <c r="E23" s="423"/>
      <c r="F23" s="424"/>
    </row>
    <row r="24" spans="1:6" ht="18.75" x14ac:dyDescent="0.25">
      <c r="A24" s="418"/>
      <c r="B24" s="419"/>
      <c r="C24" s="420"/>
      <c r="D24" s="76"/>
      <c r="E24" s="423"/>
      <c r="F24" s="424"/>
    </row>
  </sheetData>
  <sheetProtection sort="0" autoFilter="0" pivotTables="0"/>
  <mergeCells count="14">
    <mergeCell ref="A1:F1"/>
    <mergeCell ref="A18:F18"/>
    <mergeCell ref="A19:C19"/>
    <mergeCell ref="A21:C21"/>
    <mergeCell ref="A20:C20"/>
    <mergeCell ref="E20:F20"/>
    <mergeCell ref="A22:C22"/>
    <mergeCell ref="A23:C23"/>
    <mergeCell ref="A24:C24"/>
    <mergeCell ref="E19:F19"/>
    <mergeCell ref="E21:F21"/>
    <mergeCell ref="E22:F22"/>
    <mergeCell ref="E23:F23"/>
    <mergeCell ref="E24:F24"/>
  </mergeCells>
  <hyperlinks>
    <hyperlink ref="C5" r:id="rId1" display="http://antipovaschool.ru/" xr:uid="{CF66DCBD-3DDA-4C23-8BD3-A96EB26B5AE4}"/>
    <hyperlink ref="C6" r:id="rId2" display="https://solncesvet.ru/webinars/" xr:uid="{2772008C-8A6E-4360-AB3E-3386FD8B8E61}"/>
    <hyperlink ref="C7" r:id="rId3" display="https://bfnm.ru/" xr:uid="{7695E323-492B-4D39-9CA6-E8AED5C95AD1}"/>
    <hyperlink ref="C8" r:id="rId4" display="https://specialitet.ru/?utm_referer=geoadv_direct&amp;utm_ya_campaign=142008689587&amp;yabizcmpgn=10970260&amp;utm_source=geoadv_direct&amp;utm_candidate=59057601611&amp;utm_content=14564080973&amp;yclid=9379645923673767935" xr:uid="{01A0FAE5-837D-4815-BBF2-285A2AABE51B}"/>
    <hyperlink ref="C9" r:id="rId5" xr:uid="{2B7238DD-01D4-4A75-B767-8576E4358BD1}"/>
    <hyperlink ref="F4" r:id="rId6" display="https://ropkip.ru/kurse?yclid=13649139325452419071" xr:uid="{1E03F562-D6BF-4CCD-A1E0-6000F51D9127}"/>
    <hyperlink ref="E20" r:id="rId7" xr:uid="{0603E4EA-0304-40E7-96BD-E51B2BBB680D}"/>
    <hyperlink ref="E22" r:id="rId8" xr:uid="{EB3C3D03-F7A1-4274-9F09-F9D77C16C465}"/>
    <hyperlink ref="E21" r:id="rId9" xr:uid="{81BAA6B0-B695-4BD9-9E40-E4313441E2F1}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zoomScale="60" zoomScaleNormal="60" workbookViewId="0">
      <selection activeCell="F6" sqref="F6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56.25" customHeight="1" x14ac:dyDescent="0.3">
      <c r="A3" s="199">
        <v>1</v>
      </c>
      <c r="B3" s="189" t="s">
        <v>233</v>
      </c>
      <c r="C3" s="190"/>
      <c r="D3" s="190"/>
      <c r="E3" s="191"/>
      <c r="F3" s="192" t="s">
        <v>297</v>
      </c>
    </row>
    <row r="4" spans="1:6" ht="57.75" customHeight="1" x14ac:dyDescent="0.3">
      <c r="A4" s="200">
        <v>2</v>
      </c>
      <c r="B4" s="118" t="s">
        <v>206</v>
      </c>
      <c r="C4" s="114"/>
      <c r="D4" s="114"/>
      <c r="E4" s="115"/>
      <c r="F4" s="193" t="s">
        <v>298</v>
      </c>
    </row>
    <row r="5" spans="1:6" ht="88.5" customHeight="1" x14ac:dyDescent="0.3">
      <c r="A5" s="201">
        <v>4</v>
      </c>
      <c r="B5" s="119" t="s">
        <v>231</v>
      </c>
      <c r="C5" s="112"/>
      <c r="D5" s="116"/>
      <c r="E5" s="113"/>
      <c r="F5" s="194" t="s">
        <v>299</v>
      </c>
    </row>
    <row r="6" spans="1:6" ht="37.5" customHeight="1" x14ac:dyDescent="0.3">
      <c r="A6" s="201">
        <v>5</v>
      </c>
      <c r="B6" s="117" t="s">
        <v>234</v>
      </c>
      <c r="C6" s="112"/>
      <c r="D6" s="112"/>
      <c r="E6" s="113"/>
      <c r="F6" s="194" t="s">
        <v>312</v>
      </c>
    </row>
    <row r="7" spans="1:6" ht="106.5" customHeight="1" x14ac:dyDescent="0.3">
      <c r="A7" s="201">
        <v>6</v>
      </c>
      <c r="B7" s="119" t="s">
        <v>232</v>
      </c>
      <c r="C7" s="112"/>
      <c r="D7" s="112"/>
      <c r="E7" s="113"/>
      <c r="F7" s="194" t="s">
        <v>300</v>
      </c>
    </row>
    <row r="8" spans="1:6" ht="140.25" customHeight="1" x14ac:dyDescent="0.3">
      <c r="A8" s="201">
        <v>7</v>
      </c>
      <c r="B8" s="119" t="s">
        <v>227</v>
      </c>
      <c r="C8" s="112"/>
      <c r="D8" s="112"/>
      <c r="E8" s="113"/>
      <c r="F8" s="194" t="s">
        <v>301</v>
      </c>
    </row>
    <row r="9" spans="1:6" ht="167.25" customHeight="1" x14ac:dyDescent="0.3">
      <c r="A9" s="201">
        <v>8</v>
      </c>
      <c r="B9" s="119" t="s">
        <v>228</v>
      </c>
      <c r="C9" s="112"/>
      <c r="D9" s="112"/>
      <c r="E9" s="113"/>
      <c r="F9" s="194" t="s">
        <v>302</v>
      </c>
    </row>
    <row r="10" spans="1:6" ht="114.75" customHeight="1" x14ac:dyDescent="0.3">
      <c r="A10" s="201">
        <v>9</v>
      </c>
      <c r="B10" s="119" t="s">
        <v>226</v>
      </c>
      <c r="C10" s="112"/>
      <c r="D10" s="112"/>
      <c r="E10" s="113"/>
      <c r="F10" s="194" t="s">
        <v>303</v>
      </c>
    </row>
    <row r="11" spans="1:6" ht="88.5" customHeight="1" x14ac:dyDescent="0.3">
      <c r="A11" s="201">
        <v>10</v>
      </c>
      <c r="B11" s="119" t="s">
        <v>230</v>
      </c>
      <c r="C11" s="112"/>
      <c r="D11" s="112"/>
      <c r="E11" s="113"/>
      <c r="F11" s="302" t="s">
        <v>311</v>
      </c>
    </row>
    <row r="12" spans="1:6" ht="135" customHeight="1" thickBot="1" x14ac:dyDescent="0.35">
      <c r="A12" s="202">
        <v>11</v>
      </c>
      <c r="B12" s="195" t="s">
        <v>229</v>
      </c>
      <c r="C12" s="196"/>
      <c r="D12" s="196"/>
      <c r="E12" s="197"/>
      <c r="F12" s="198" t="s">
        <v>304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80" zoomScaleNormal="100" zoomScaleSheetLayoutView="80" workbookViewId="0">
      <selection activeCell="B16" sqref="B16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54" t="s">
        <v>45</v>
      </c>
      <c r="B1" s="354"/>
    </row>
    <row r="2" spans="1:2" ht="18.75" customHeight="1" x14ac:dyDescent="0.25">
      <c r="A2" s="390" t="s">
        <v>46</v>
      </c>
      <c r="B2" s="247" t="s">
        <v>47</v>
      </c>
    </row>
    <row r="3" spans="1:2" ht="57.75" customHeight="1" x14ac:dyDescent="0.25">
      <c r="A3" s="390"/>
      <c r="B3" s="177" t="s">
        <v>48</v>
      </c>
    </row>
    <row r="4" spans="1:2" ht="18.75" x14ac:dyDescent="0.25">
      <c r="A4" s="30" t="s">
        <v>72</v>
      </c>
      <c r="B4" s="21">
        <v>1</v>
      </c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0"/>
    </row>
    <row r="7" spans="1:2" ht="18.75" x14ac:dyDescent="0.25">
      <c r="A7" s="53" t="s">
        <v>73</v>
      </c>
      <c r="B7" s="80"/>
    </row>
    <row r="8" spans="1:2" ht="18.75" x14ac:dyDescent="0.25">
      <c r="A8" s="33" t="s">
        <v>190</v>
      </c>
      <c r="B8" s="24"/>
    </row>
    <row r="9" spans="1:2" ht="18.75" x14ac:dyDescent="0.25">
      <c r="A9" s="53" t="s">
        <v>77</v>
      </c>
      <c r="B9" s="100"/>
    </row>
    <row r="10" spans="1:2" ht="18.75" x14ac:dyDescent="0.25">
      <c r="A10" s="53" t="s">
        <v>75</v>
      </c>
      <c r="B10" s="80"/>
    </row>
    <row r="11" spans="1:2" ht="18.75" x14ac:dyDescent="0.25">
      <c r="A11" s="53" t="s">
        <v>79</v>
      </c>
      <c r="B11" s="80"/>
    </row>
    <row r="12" spans="1:2" ht="18.75" x14ac:dyDescent="0.25">
      <c r="A12" s="53" t="s">
        <v>80</v>
      </c>
      <c r="B12" s="80"/>
    </row>
    <row r="13" spans="1:2" ht="18.75" x14ac:dyDescent="0.25">
      <c r="A13" s="53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6" t="s">
        <v>74</v>
      </c>
      <c r="B15" s="100"/>
    </row>
    <row r="16" spans="1:2" ht="18.75" x14ac:dyDescent="0.25">
      <c r="A16" s="53" t="s">
        <v>78</v>
      </c>
      <c r="B16" s="80"/>
    </row>
    <row r="17" spans="1:2" ht="18.75" x14ac:dyDescent="0.25">
      <c r="A17" s="53" t="s">
        <v>225</v>
      </c>
      <c r="B17" s="80"/>
    </row>
    <row r="18" spans="1:2" ht="18.75" x14ac:dyDescent="0.25">
      <c r="A18" s="53" t="s">
        <v>262</v>
      </c>
      <c r="B18" s="80"/>
    </row>
    <row r="19" spans="1:2" ht="18.75" x14ac:dyDescent="0.25">
      <c r="A19" s="182" t="s">
        <v>81</v>
      </c>
      <c r="B19" s="81">
        <f>B18+B17+B16+B15+B14+B13+B12+B11+B10+B9+B8+B7++B6+B5+B4</f>
        <v>1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topLeftCell="B1" zoomScale="87" zoomScaleNormal="100" zoomScaleSheetLayoutView="87" workbookViewId="0">
      <selection activeCell="N4" sqref="N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49" t="s">
        <v>277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48" customHeight="1" x14ac:dyDescent="0.3">
      <c r="A2" s="438"/>
      <c r="B2" s="438"/>
      <c r="C2" s="434" t="s">
        <v>273</v>
      </c>
      <c r="D2" s="434"/>
      <c r="E2" s="434"/>
      <c r="F2" s="439" t="s">
        <v>270</v>
      </c>
      <c r="G2" s="440"/>
      <c r="H2" s="441"/>
      <c r="I2" s="439" t="s">
        <v>279</v>
      </c>
      <c r="J2" s="440"/>
      <c r="K2" s="441"/>
    </row>
    <row r="3" spans="1:11" ht="47.25" customHeight="1" x14ac:dyDescent="0.3">
      <c r="A3" s="436" t="s">
        <v>274</v>
      </c>
      <c r="B3" s="436"/>
      <c r="C3" s="435"/>
      <c r="D3" s="435"/>
      <c r="E3" s="435"/>
      <c r="F3" s="435"/>
      <c r="G3" s="435"/>
      <c r="H3" s="435"/>
      <c r="I3" s="435"/>
      <c r="J3" s="435"/>
      <c r="K3" s="435"/>
    </row>
    <row r="4" spans="1:11" ht="44.25" customHeight="1" x14ac:dyDescent="0.3">
      <c r="A4" s="436" t="s">
        <v>275</v>
      </c>
      <c r="B4" s="436"/>
      <c r="C4" s="435"/>
      <c r="D4" s="435"/>
      <c r="E4" s="435"/>
      <c r="F4" s="435"/>
      <c r="G4" s="435"/>
      <c r="H4" s="435"/>
      <c r="I4" s="435"/>
      <c r="J4" s="435"/>
      <c r="K4" s="435"/>
    </row>
    <row r="5" spans="1:11" ht="50.25" customHeight="1" x14ac:dyDescent="0.3">
      <c r="A5" s="436" t="s">
        <v>276</v>
      </c>
      <c r="B5" s="436"/>
      <c r="C5" s="435"/>
      <c r="D5" s="435"/>
      <c r="E5" s="435"/>
      <c r="F5" s="435"/>
      <c r="G5" s="435"/>
      <c r="H5" s="435"/>
      <c r="I5" s="435"/>
      <c r="J5" s="435"/>
      <c r="K5" s="435"/>
    </row>
    <row r="6" spans="1:11" ht="51" customHeight="1" x14ac:dyDescent="0.3">
      <c r="A6" s="437" t="s">
        <v>278</v>
      </c>
      <c r="B6" s="437"/>
      <c r="C6" s="435"/>
      <c r="D6" s="435"/>
      <c r="E6" s="435"/>
      <c r="F6" s="435"/>
      <c r="G6" s="435"/>
      <c r="H6" s="435"/>
      <c r="I6" s="435"/>
      <c r="J6" s="435"/>
      <c r="K6" s="435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topLeftCell="A4" zoomScale="90" zoomScaleNormal="100" zoomScaleSheetLayoutView="90" workbookViewId="0">
      <selection activeCell="C7" sqref="C7:F13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79" t="s">
        <v>82</v>
      </c>
      <c r="B1" s="379"/>
      <c r="C1" s="379"/>
      <c r="D1" s="379"/>
      <c r="E1" s="379"/>
      <c r="F1" s="379"/>
      <c r="G1" s="379"/>
      <c r="H1" s="379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80" t="s">
        <v>56</v>
      </c>
      <c r="B3" s="383" t="s">
        <v>71</v>
      </c>
      <c r="C3" s="386" t="s">
        <v>176</v>
      </c>
      <c r="D3" s="387"/>
      <c r="E3" s="386" t="s">
        <v>192</v>
      </c>
      <c r="F3" s="387"/>
      <c r="G3" s="390" t="s">
        <v>0</v>
      </c>
      <c r="H3" s="390"/>
    </row>
    <row r="4" spans="1:9" s="1" customFormat="1" ht="54" customHeight="1" x14ac:dyDescent="0.3">
      <c r="A4" s="381"/>
      <c r="B4" s="384"/>
      <c r="C4" s="388"/>
      <c r="D4" s="389"/>
      <c r="E4" s="388"/>
      <c r="F4" s="385"/>
      <c r="G4" s="390" t="s">
        <v>177</v>
      </c>
      <c r="H4" s="390" t="s">
        <v>193</v>
      </c>
    </row>
    <row r="5" spans="1:9" s="1" customFormat="1" ht="18.75" hidden="1" customHeight="1" x14ac:dyDescent="0.3">
      <c r="A5" s="381"/>
      <c r="B5" s="384"/>
      <c r="C5" s="40"/>
      <c r="D5" s="40"/>
      <c r="E5" s="40"/>
      <c r="F5" s="41"/>
      <c r="G5" s="390"/>
      <c r="H5" s="390"/>
    </row>
    <row r="6" spans="1:9" s="1" customFormat="1" ht="21.75" customHeight="1" x14ac:dyDescent="0.3">
      <c r="A6" s="382"/>
      <c r="B6" s="385"/>
      <c r="C6" s="178" t="s">
        <v>53</v>
      </c>
      <c r="D6" s="178" t="s">
        <v>83</v>
      </c>
      <c r="E6" s="178" t="s">
        <v>53</v>
      </c>
      <c r="F6" s="181" t="s">
        <v>83</v>
      </c>
      <c r="G6" s="390"/>
      <c r="H6" s="390"/>
    </row>
    <row r="7" spans="1:9" s="1" customFormat="1" ht="39" customHeight="1" x14ac:dyDescent="0.3">
      <c r="A7" s="42">
        <v>1</v>
      </c>
      <c r="B7" s="43" t="s">
        <v>54</v>
      </c>
      <c r="C7" s="304">
        <v>15</v>
      </c>
      <c r="D7" s="304">
        <v>15</v>
      </c>
      <c r="E7" s="304">
        <v>450</v>
      </c>
      <c r="F7" s="304">
        <v>450</v>
      </c>
      <c r="G7" s="179">
        <v>0</v>
      </c>
      <c r="H7" s="179">
        <v>0</v>
      </c>
    </row>
    <row r="8" spans="1:9" s="1" customFormat="1" ht="39" customHeight="1" x14ac:dyDescent="0.3">
      <c r="A8" s="42">
        <v>2</v>
      </c>
      <c r="B8" s="43" t="s">
        <v>55</v>
      </c>
      <c r="C8" s="304">
        <v>0</v>
      </c>
      <c r="D8" s="304">
        <v>0</v>
      </c>
      <c r="E8" s="304">
        <v>0</v>
      </c>
      <c r="F8" s="304">
        <v>0</v>
      </c>
      <c r="G8" s="179">
        <v>0</v>
      </c>
      <c r="H8" s="179">
        <v>0</v>
      </c>
    </row>
    <row r="9" spans="1:9" s="1" customFormat="1" ht="19.5" customHeight="1" x14ac:dyDescent="0.3">
      <c r="A9" s="369">
        <v>3</v>
      </c>
      <c r="B9" s="95" t="s">
        <v>63</v>
      </c>
      <c r="C9" s="304">
        <v>1</v>
      </c>
      <c r="D9" s="304">
        <v>1</v>
      </c>
      <c r="E9" s="306">
        <v>46</v>
      </c>
      <c r="F9" s="307"/>
      <c r="G9" s="371">
        <v>0</v>
      </c>
      <c r="H9" s="93">
        <v>0</v>
      </c>
    </row>
    <row r="10" spans="1:9" s="1" customFormat="1" ht="18.75" customHeight="1" x14ac:dyDescent="0.3">
      <c r="A10" s="370"/>
      <c r="B10" s="95" t="s">
        <v>85</v>
      </c>
      <c r="C10" s="305"/>
      <c r="D10" s="305"/>
      <c r="E10" s="304">
        <v>0</v>
      </c>
      <c r="F10" s="304">
        <v>0</v>
      </c>
      <c r="G10" s="372"/>
      <c r="H10" s="179">
        <v>0</v>
      </c>
    </row>
    <row r="11" spans="1:9" s="1" customFormat="1" ht="56.25" customHeight="1" x14ac:dyDescent="0.3">
      <c r="A11" s="42">
        <v>4</v>
      </c>
      <c r="B11" s="44" t="s">
        <v>64</v>
      </c>
      <c r="C11" s="304">
        <v>0</v>
      </c>
      <c r="D11" s="304">
        <v>0</v>
      </c>
      <c r="E11" s="304">
        <v>0</v>
      </c>
      <c r="F11" s="304">
        <v>0</v>
      </c>
      <c r="G11" s="179">
        <v>0</v>
      </c>
      <c r="H11" s="179">
        <v>0</v>
      </c>
    </row>
    <row r="12" spans="1:9" s="1" customFormat="1" ht="56.25" x14ac:dyDescent="0.3">
      <c r="A12" s="42">
        <v>5</v>
      </c>
      <c r="B12" s="43" t="s">
        <v>65</v>
      </c>
      <c r="C12" s="304">
        <v>17</v>
      </c>
      <c r="D12" s="304">
        <v>17</v>
      </c>
      <c r="E12" s="304">
        <v>354</v>
      </c>
      <c r="F12" s="304">
        <v>354</v>
      </c>
      <c r="G12" s="179">
        <v>0</v>
      </c>
      <c r="H12" s="179">
        <v>0</v>
      </c>
    </row>
    <row r="13" spans="1:9" s="1" customFormat="1" ht="39" customHeight="1" x14ac:dyDescent="0.3">
      <c r="A13" s="42">
        <v>6</v>
      </c>
      <c r="B13" s="44" t="s">
        <v>66</v>
      </c>
      <c r="C13" s="304">
        <v>0</v>
      </c>
      <c r="D13" s="304">
        <v>0</v>
      </c>
      <c r="E13" s="304">
        <v>0</v>
      </c>
      <c r="F13" s="304">
        <v>0</v>
      </c>
      <c r="G13" s="179">
        <v>0</v>
      </c>
      <c r="H13" s="179">
        <v>0</v>
      </c>
    </row>
    <row r="14" spans="1:9" s="2" customFormat="1" ht="39" customHeight="1" x14ac:dyDescent="0.3">
      <c r="A14" s="373" t="s">
        <v>84</v>
      </c>
      <c r="B14" s="374"/>
      <c r="C14" s="377">
        <f>C13+C12+C11+C9+C8+C7</f>
        <v>33</v>
      </c>
      <c r="D14" s="377">
        <f>D13+D12+D11+D9+D8+D7</f>
        <v>33</v>
      </c>
      <c r="E14" s="45">
        <f>E7+E8+E11+E12+E13</f>
        <v>804</v>
      </c>
      <c r="F14" s="45">
        <f>F7+F8+F11+F12+F13</f>
        <v>804</v>
      </c>
      <c r="G14" s="377">
        <f>G7+G8+G9+G11+G12+G13</f>
        <v>0</v>
      </c>
      <c r="H14" s="45"/>
      <c r="I14" s="104"/>
    </row>
    <row r="15" spans="1:9" ht="39" customHeight="1" x14ac:dyDescent="0.25">
      <c r="A15" s="375"/>
      <c r="B15" s="376"/>
      <c r="C15" s="378"/>
      <c r="D15" s="378"/>
      <c r="E15" s="46">
        <f>E10</f>
        <v>0</v>
      </c>
      <c r="F15" s="46">
        <f>F10</f>
        <v>0</v>
      </c>
      <c r="G15" s="378"/>
      <c r="H15" s="46"/>
    </row>
    <row r="16" spans="1:9" ht="18.75" x14ac:dyDescent="0.3">
      <c r="A16" s="364" t="s">
        <v>191</v>
      </c>
      <c r="B16" s="365"/>
      <c r="C16" s="366">
        <f>F14+E9</f>
        <v>850</v>
      </c>
      <c r="D16" s="367"/>
      <c r="E16" s="367"/>
      <c r="F16" s="367"/>
      <c r="G16" s="367"/>
      <c r="H16" s="368"/>
      <c r="I16" s="101">
        <f>F14+F15</f>
        <v>804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6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Normal="100" zoomScaleSheetLayoutView="90" workbookViewId="0">
      <selection activeCell="C14" sqref="C14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91" t="s">
        <v>69</v>
      </c>
      <c r="B1" s="391"/>
      <c r="C1" s="391"/>
      <c r="D1" s="6"/>
    </row>
    <row r="2" spans="1:4" ht="38.25" customHeight="1" x14ac:dyDescent="0.25">
      <c r="A2" s="207" t="s">
        <v>1</v>
      </c>
      <c r="B2" s="206" t="s">
        <v>2</v>
      </c>
      <c r="C2" s="206" t="s">
        <v>70</v>
      </c>
      <c r="D2" s="8"/>
    </row>
    <row r="3" spans="1:4" ht="18.75" x14ac:dyDescent="0.25">
      <c r="A3" s="106" t="s">
        <v>3</v>
      </c>
      <c r="B3" s="208">
        <f>SUM(B4:B8)</f>
        <v>836</v>
      </c>
      <c r="C3" s="209" t="s">
        <v>235</v>
      </c>
      <c r="D3" s="8"/>
    </row>
    <row r="4" spans="1:4" ht="18.75" customHeight="1" x14ac:dyDescent="0.25">
      <c r="A4" s="95" t="s">
        <v>4</v>
      </c>
      <c r="B4" s="210">
        <v>0</v>
      </c>
      <c r="C4" s="211">
        <v>0</v>
      </c>
      <c r="D4" s="11"/>
    </row>
    <row r="5" spans="1:4" ht="18.75" customHeight="1" x14ac:dyDescent="0.25">
      <c r="A5" s="95" t="s">
        <v>5</v>
      </c>
      <c r="B5" s="309">
        <v>371</v>
      </c>
      <c r="C5" s="211">
        <v>38.5</v>
      </c>
      <c r="D5" s="11"/>
    </row>
    <row r="6" spans="1:4" ht="18.75" customHeight="1" x14ac:dyDescent="0.25">
      <c r="A6" s="95" t="s">
        <v>6</v>
      </c>
      <c r="B6" s="309">
        <v>143</v>
      </c>
      <c r="C6" s="211">
        <v>18.3</v>
      </c>
      <c r="D6" s="11"/>
    </row>
    <row r="7" spans="1:4" ht="18.75" customHeight="1" x14ac:dyDescent="0.25">
      <c r="A7" s="95" t="s">
        <v>67</v>
      </c>
      <c r="B7" s="309">
        <v>159</v>
      </c>
      <c r="C7" s="211">
        <v>25.5</v>
      </c>
      <c r="D7" s="11"/>
    </row>
    <row r="8" spans="1:4" ht="18.75" customHeight="1" x14ac:dyDescent="0.25">
      <c r="A8" s="95" t="s">
        <v>264</v>
      </c>
      <c r="B8" s="309">
        <v>163</v>
      </c>
      <c r="C8" s="211">
        <v>14.78</v>
      </c>
      <c r="D8" s="11"/>
    </row>
    <row r="9" spans="1:4" ht="18.75" customHeight="1" x14ac:dyDescent="0.25">
      <c r="A9" s="95" t="s">
        <v>265</v>
      </c>
      <c r="B9" s="309">
        <v>14</v>
      </c>
      <c r="C9" s="211">
        <v>2.9</v>
      </c>
      <c r="D9" s="11"/>
    </row>
    <row r="10" spans="1:4" ht="18.75" x14ac:dyDescent="0.25">
      <c r="A10" s="106" t="s">
        <v>7</v>
      </c>
      <c r="B10" s="208">
        <f>SUM(B11:B16)</f>
        <v>850</v>
      </c>
      <c r="C10" s="209" t="s">
        <v>235</v>
      </c>
      <c r="D10" s="8"/>
    </row>
    <row r="11" spans="1:4" ht="18.75" customHeight="1" x14ac:dyDescent="0.25">
      <c r="A11" s="95" t="s">
        <v>8</v>
      </c>
      <c r="B11" s="210">
        <v>0</v>
      </c>
      <c r="C11" s="211">
        <v>0</v>
      </c>
      <c r="D11" s="11"/>
    </row>
    <row r="12" spans="1:4" ht="18.75" customHeight="1" x14ac:dyDescent="0.25">
      <c r="A12" s="95" t="s">
        <v>9</v>
      </c>
      <c r="B12" s="310">
        <v>429</v>
      </c>
      <c r="C12" s="211">
        <v>53.5</v>
      </c>
      <c r="D12" s="11"/>
    </row>
    <row r="13" spans="1:4" ht="18.75" customHeight="1" x14ac:dyDescent="0.25">
      <c r="A13" s="95" t="s">
        <v>267</v>
      </c>
      <c r="B13" s="310">
        <v>64</v>
      </c>
      <c r="C13" s="211">
        <v>6.7</v>
      </c>
      <c r="D13" s="11"/>
    </row>
    <row r="14" spans="1:4" ht="18.75" customHeight="1" x14ac:dyDescent="0.25">
      <c r="A14" s="95" t="s">
        <v>268</v>
      </c>
      <c r="B14" s="310">
        <v>89</v>
      </c>
      <c r="C14" s="211">
        <v>9</v>
      </c>
      <c r="D14" s="11"/>
    </row>
    <row r="15" spans="1:4" ht="18.75" customHeight="1" x14ac:dyDescent="0.25">
      <c r="A15" s="95" t="s">
        <v>10</v>
      </c>
      <c r="B15" s="310">
        <v>259</v>
      </c>
      <c r="C15" s="211">
        <v>29.3</v>
      </c>
      <c r="D15" s="11"/>
    </row>
    <row r="16" spans="1:4" ht="18.75" x14ac:dyDescent="0.25">
      <c r="A16" s="95" t="s">
        <v>196</v>
      </c>
      <c r="B16" s="310">
        <v>9</v>
      </c>
      <c r="C16" s="211">
        <v>1.5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4"/>
  <sheetViews>
    <sheetView view="pageBreakPreview" topLeftCell="A79" zoomScale="80" zoomScaleNormal="80" zoomScaleSheetLayoutView="80" workbookViewId="0">
      <selection activeCell="B14" sqref="B14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91" t="s">
        <v>92</v>
      </c>
      <c r="B1" s="391"/>
      <c r="C1" s="391"/>
      <c r="D1" s="391"/>
      <c r="E1" s="391"/>
      <c r="F1" s="391"/>
      <c r="G1" s="391"/>
      <c r="H1" s="391"/>
      <c r="I1" s="391"/>
      <c r="J1" s="391"/>
      <c r="K1" s="185"/>
      <c r="L1" s="185"/>
    </row>
    <row r="2" spans="1:12" s="5" customFormat="1" ht="37.5" customHeight="1" x14ac:dyDescent="0.25">
      <c r="A2" s="393" t="s">
        <v>56</v>
      </c>
      <c r="B2" s="390" t="s">
        <v>49</v>
      </c>
      <c r="C2" s="390" t="s">
        <v>50</v>
      </c>
      <c r="D2" s="390"/>
      <c r="E2" s="390" t="s">
        <v>51</v>
      </c>
      <c r="F2" s="390" t="s">
        <v>52</v>
      </c>
      <c r="G2" s="390" t="s">
        <v>57</v>
      </c>
      <c r="H2" s="390"/>
      <c r="I2" s="390"/>
      <c r="J2" s="390" t="s">
        <v>58</v>
      </c>
      <c r="K2" s="390" t="s">
        <v>210</v>
      </c>
      <c r="L2" s="390" t="s">
        <v>198</v>
      </c>
    </row>
    <row r="3" spans="1:12" s="5" customFormat="1" ht="57.75" customHeight="1" x14ac:dyDescent="0.25">
      <c r="A3" s="393"/>
      <c r="B3" s="390"/>
      <c r="C3" s="206" t="s">
        <v>53</v>
      </c>
      <c r="D3" s="206" t="s">
        <v>83</v>
      </c>
      <c r="E3" s="390"/>
      <c r="F3" s="390"/>
      <c r="G3" s="206" t="s">
        <v>59</v>
      </c>
      <c r="H3" s="206" t="s">
        <v>209</v>
      </c>
      <c r="I3" s="206" t="s">
        <v>60</v>
      </c>
      <c r="J3" s="390"/>
      <c r="K3" s="390"/>
      <c r="L3" s="390"/>
    </row>
    <row r="4" spans="1:12" s="5" customFormat="1" ht="75" customHeight="1" x14ac:dyDescent="0.25">
      <c r="A4" s="59" t="s">
        <v>61</v>
      </c>
      <c r="B4" s="98" t="s">
        <v>54</v>
      </c>
      <c r="C4" s="98">
        <v>0</v>
      </c>
      <c r="D4" s="98">
        <v>0</v>
      </c>
      <c r="E4" s="98"/>
      <c r="F4" s="98"/>
      <c r="G4" s="98">
        <f t="shared" ref="G4:L4" si="0">SUM(G5,G11,G19)</f>
        <v>45</v>
      </c>
      <c r="H4" s="98">
        <f t="shared" si="0"/>
        <v>20</v>
      </c>
      <c r="I4" s="98">
        <f t="shared" si="0"/>
        <v>3094</v>
      </c>
      <c r="J4" s="98">
        <v>0</v>
      </c>
      <c r="K4" s="98">
        <v>0</v>
      </c>
      <c r="L4" s="98">
        <f t="shared" si="0"/>
        <v>120000</v>
      </c>
    </row>
    <row r="5" spans="1:12" s="5" customFormat="1" ht="21.6" customHeight="1" x14ac:dyDescent="0.25">
      <c r="A5" s="58"/>
      <c r="B5" s="126" t="s">
        <v>211</v>
      </c>
      <c r="C5" s="224">
        <v>0</v>
      </c>
      <c r="D5" s="224">
        <v>0</v>
      </c>
      <c r="E5" s="212"/>
      <c r="F5" s="128"/>
      <c r="G5" s="224">
        <f t="shared" ref="G5:L5" si="1">SUM(G6:G10)</f>
        <v>0</v>
      </c>
      <c r="H5" s="224">
        <f t="shared" si="1"/>
        <v>0</v>
      </c>
      <c r="I5" s="127">
        <f t="shared" si="1"/>
        <v>0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 x14ac:dyDescent="0.25">
      <c r="A6" s="58"/>
      <c r="B6" s="67"/>
      <c r="C6" s="57"/>
      <c r="D6" s="57"/>
      <c r="E6" s="97"/>
      <c r="F6" s="97"/>
      <c r="G6" s="21"/>
      <c r="H6" s="21"/>
      <c r="I6" s="21"/>
      <c r="J6" s="107"/>
      <c r="K6" s="107"/>
      <c r="L6" s="107"/>
    </row>
    <row r="7" spans="1:12" s="5" customFormat="1" x14ac:dyDescent="0.25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 x14ac:dyDescent="0.25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 x14ac:dyDescent="0.25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 x14ac:dyDescent="0.25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 x14ac:dyDescent="0.25">
      <c r="A11" s="58"/>
      <c r="B11" s="126" t="s">
        <v>212</v>
      </c>
      <c r="C11" s="224">
        <v>2</v>
      </c>
      <c r="D11" s="225">
        <v>2</v>
      </c>
      <c r="E11" s="212"/>
      <c r="F11" s="128"/>
      <c r="G11" s="224">
        <f t="shared" ref="G11:L11" si="2">SUM(G12:G18)</f>
        <v>45</v>
      </c>
      <c r="H11" s="224">
        <f t="shared" si="2"/>
        <v>20</v>
      </c>
      <c r="I11" s="224">
        <f t="shared" si="2"/>
        <v>3094</v>
      </c>
      <c r="J11" s="226">
        <f t="shared" si="2"/>
        <v>1</v>
      </c>
      <c r="K11" s="226">
        <f t="shared" si="2"/>
        <v>1</v>
      </c>
      <c r="L11" s="227">
        <f t="shared" si="2"/>
        <v>120000</v>
      </c>
    </row>
    <row r="12" spans="1:12" s="5" customFormat="1" ht="37.5" x14ac:dyDescent="0.25">
      <c r="A12" s="58"/>
      <c r="B12" s="314" t="s">
        <v>329</v>
      </c>
      <c r="C12" s="313">
        <v>1</v>
      </c>
      <c r="D12" s="313">
        <v>1</v>
      </c>
      <c r="E12" s="312" t="s">
        <v>313</v>
      </c>
      <c r="F12" s="312" t="s">
        <v>314</v>
      </c>
      <c r="G12" s="311">
        <v>15</v>
      </c>
      <c r="H12" s="311">
        <v>6</v>
      </c>
      <c r="I12" s="311">
        <v>550</v>
      </c>
      <c r="J12" s="315">
        <v>0</v>
      </c>
      <c r="K12" s="315">
        <v>0</v>
      </c>
      <c r="L12" s="315">
        <v>0</v>
      </c>
    </row>
    <row r="13" spans="1:12" s="5" customFormat="1" ht="56.25" x14ac:dyDescent="0.25">
      <c r="A13" s="58"/>
      <c r="B13" s="314" t="s">
        <v>328</v>
      </c>
      <c r="C13" s="313">
        <v>1</v>
      </c>
      <c r="D13" s="313">
        <v>1</v>
      </c>
      <c r="E13" s="312" t="s">
        <v>313</v>
      </c>
      <c r="F13" s="312" t="s">
        <v>315</v>
      </c>
      <c r="G13" s="311">
        <v>10</v>
      </c>
      <c r="H13" s="311">
        <v>4</v>
      </c>
      <c r="I13" s="311">
        <v>1221</v>
      </c>
      <c r="J13" s="315">
        <v>0</v>
      </c>
      <c r="K13" s="315">
        <v>0</v>
      </c>
      <c r="L13" s="315">
        <v>0</v>
      </c>
    </row>
    <row r="14" spans="1:12" s="5" customFormat="1" ht="56.25" x14ac:dyDescent="0.25">
      <c r="A14" s="58"/>
      <c r="B14" s="67" t="s">
        <v>544</v>
      </c>
      <c r="C14" s="57">
        <v>0</v>
      </c>
      <c r="D14" s="57">
        <v>0</v>
      </c>
      <c r="E14" s="97" t="s">
        <v>543</v>
      </c>
      <c r="F14" s="97" t="s">
        <v>315</v>
      </c>
      <c r="G14" s="21">
        <v>20</v>
      </c>
      <c r="H14" s="21">
        <v>10</v>
      </c>
      <c r="I14" s="21">
        <v>1323</v>
      </c>
      <c r="J14" s="107">
        <v>1</v>
      </c>
      <c r="K14" s="107">
        <v>1</v>
      </c>
      <c r="L14" s="187">
        <v>120000</v>
      </c>
    </row>
    <row r="15" spans="1:12" s="5" customFormat="1" x14ac:dyDescent="0.25">
      <c r="A15" s="58"/>
      <c r="B15" s="67"/>
      <c r="C15" s="57"/>
      <c r="D15" s="57"/>
      <c r="E15" s="97"/>
      <c r="F15" s="97"/>
      <c r="G15" s="21"/>
      <c r="H15" s="21"/>
      <c r="I15" s="21"/>
      <c r="J15" s="107"/>
      <c r="K15" s="107"/>
      <c r="L15" s="107"/>
    </row>
    <row r="16" spans="1:12" s="5" customFormat="1" x14ac:dyDescent="0.25">
      <c r="A16" s="58"/>
      <c r="B16" s="67"/>
      <c r="C16" s="57"/>
      <c r="D16" s="57"/>
      <c r="E16" s="97"/>
      <c r="F16" s="97"/>
      <c r="G16" s="21"/>
      <c r="H16" s="21"/>
      <c r="I16" s="21"/>
      <c r="J16" s="107"/>
      <c r="K16" s="107"/>
      <c r="L16" s="107"/>
    </row>
    <row r="17" spans="1:12" s="5" customFormat="1" x14ac:dyDescent="0.25">
      <c r="A17" s="58"/>
      <c r="B17" s="67"/>
      <c r="C17" s="57"/>
      <c r="D17" s="57"/>
      <c r="E17" s="97"/>
      <c r="F17" s="97"/>
      <c r="G17" s="21"/>
      <c r="H17" s="21"/>
      <c r="I17" s="21"/>
      <c r="J17" s="107"/>
      <c r="K17" s="107"/>
      <c r="L17" s="107"/>
    </row>
    <row r="18" spans="1:12" s="5" customFormat="1" x14ac:dyDescent="0.25">
      <c r="A18" s="58"/>
      <c r="B18" s="67"/>
      <c r="C18" s="57"/>
      <c r="D18" s="57"/>
      <c r="E18" s="97"/>
      <c r="F18" s="97"/>
      <c r="G18" s="21"/>
      <c r="H18" s="21"/>
      <c r="I18" s="21"/>
      <c r="J18" s="107"/>
      <c r="K18" s="107"/>
      <c r="L18" s="107"/>
    </row>
    <row r="19" spans="1:12" s="5" customFormat="1" x14ac:dyDescent="0.25">
      <c r="A19" s="58"/>
      <c r="B19" s="126" t="s">
        <v>213</v>
      </c>
      <c r="C19" s="224">
        <v>0</v>
      </c>
      <c r="D19" s="224">
        <v>0</v>
      </c>
      <c r="E19" s="212"/>
      <c r="F19" s="128"/>
      <c r="G19" s="224">
        <f t="shared" ref="G19:L19" si="3">SUM(G20:G23)</f>
        <v>0</v>
      </c>
      <c r="H19" s="224">
        <f t="shared" si="3"/>
        <v>0</v>
      </c>
      <c r="I19" s="224">
        <f t="shared" si="3"/>
        <v>0</v>
      </c>
      <c r="J19" s="226">
        <f t="shared" si="3"/>
        <v>0</v>
      </c>
      <c r="K19" s="226">
        <f t="shared" si="3"/>
        <v>0</v>
      </c>
      <c r="L19" s="227">
        <f t="shared" si="3"/>
        <v>0</v>
      </c>
    </row>
    <row r="20" spans="1:12" s="5" customFormat="1" x14ac:dyDescent="0.25">
      <c r="A20" s="58"/>
      <c r="B20" s="130"/>
      <c r="C20" s="131"/>
      <c r="D20" s="131"/>
      <c r="E20" s="213"/>
      <c r="F20" s="132"/>
      <c r="G20" s="131"/>
      <c r="H20" s="131"/>
      <c r="I20" s="131"/>
      <c r="J20" s="132"/>
      <c r="K20" s="132"/>
      <c r="L20" s="214"/>
    </row>
    <row r="21" spans="1:12" s="5" customFormat="1" x14ac:dyDescent="0.25">
      <c r="A21" s="58"/>
      <c r="B21" s="67"/>
      <c r="C21" s="57"/>
      <c r="D21" s="57"/>
      <c r="E21" s="97"/>
      <c r="F21" s="97"/>
      <c r="G21" s="21"/>
      <c r="H21" s="21"/>
      <c r="I21" s="21"/>
      <c r="J21" s="107"/>
      <c r="K21" s="107"/>
      <c r="L21" s="107"/>
    </row>
    <row r="22" spans="1:12" s="5" customFormat="1" x14ac:dyDescent="0.25">
      <c r="A22" s="58"/>
      <c r="B22" s="67"/>
      <c r="C22" s="57"/>
      <c r="D22" s="57"/>
      <c r="E22" s="97"/>
      <c r="F22" s="97"/>
      <c r="G22" s="21"/>
      <c r="H22" s="21"/>
      <c r="I22" s="21"/>
      <c r="J22" s="107"/>
      <c r="K22" s="107"/>
      <c r="L22" s="107"/>
    </row>
    <row r="23" spans="1:12" x14ac:dyDescent="0.25">
      <c r="A23" s="58"/>
      <c r="B23" s="67"/>
      <c r="C23" s="57"/>
      <c r="D23" s="57"/>
      <c r="E23" s="97"/>
      <c r="F23" s="97"/>
      <c r="G23" s="21"/>
      <c r="H23" s="21"/>
      <c r="I23" s="21"/>
      <c r="J23" s="107"/>
      <c r="K23" s="107"/>
      <c r="L23" s="107"/>
    </row>
    <row r="24" spans="1:12" s="5" customFormat="1" ht="75" customHeight="1" x14ac:dyDescent="0.25">
      <c r="A24" s="59" t="s">
        <v>62</v>
      </c>
      <c r="B24" s="98" t="s">
        <v>55</v>
      </c>
      <c r="C24" s="98">
        <v>0</v>
      </c>
      <c r="D24" s="98">
        <v>0</v>
      </c>
      <c r="E24" s="98"/>
      <c r="F24" s="98"/>
      <c r="G24" s="98">
        <f>SUM(G25,G30,G36)</f>
        <v>0</v>
      </c>
      <c r="H24" s="98">
        <f>SUM(H25,H30,H36)</f>
        <v>0</v>
      </c>
      <c r="I24" s="98">
        <f>SUM(I25,I30,I36)</f>
        <v>0</v>
      </c>
      <c r="J24" s="98">
        <f>SUM(J25,J30,J36)</f>
        <v>0</v>
      </c>
      <c r="K24" s="98">
        <f>SUM(K25,K30,K36)</f>
        <v>0</v>
      </c>
      <c r="L24" s="98">
        <f>SUM(K25,K30,K36)</f>
        <v>0</v>
      </c>
    </row>
    <row r="25" spans="1:12" s="5" customFormat="1" x14ac:dyDescent="0.25">
      <c r="A25" s="58"/>
      <c r="B25" s="126" t="s">
        <v>211</v>
      </c>
      <c r="C25" s="224">
        <f>SUM(C26:C29)</f>
        <v>0</v>
      </c>
      <c r="D25" s="224">
        <f>SUM(D26:D29)</f>
        <v>0</v>
      </c>
      <c r="E25" s="212"/>
      <c r="F25" s="128"/>
      <c r="G25" s="224">
        <f t="shared" ref="G25:L25" si="4">SUM(G26:G29)</f>
        <v>0</v>
      </c>
      <c r="H25" s="224">
        <f t="shared" si="4"/>
        <v>0</v>
      </c>
      <c r="I25" s="224">
        <f t="shared" si="4"/>
        <v>0</v>
      </c>
      <c r="J25" s="226">
        <f t="shared" si="4"/>
        <v>0</v>
      </c>
      <c r="K25" s="226">
        <f t="shared" si="4"/>
        <v>0</v>
      </c>
      <c r="L25" s="227">
        <f t="shared" si="4"/>
        <v>0</v>
      </c>
    </row>
    <row r="26" spans="1:12" s="5" customFormat="1" x14ac:dyDescent="0.25">
      <c r="A26" s="58"/>
      <c r="B26" s="67"/>
      <c r="C26" s="57"/>
      <c r="D26" s="57"/>
      <c r="E26" s="97"/>
      <c r="F26" s="97"/>
      <c r="G26" s="21"/>
      <c r="H26" s="21"/>
      <c r="I26" s="21"/>
      <c r="J26" s="97"/>
      <c r="K26" s="97"/>
      <c r="L26" s="97"/>
    </row>
    <row r="27" spans="1:12" s="5" customFormat="1" x14ac:dyDescent="0.25">
      <c r="A27" s="58"/>
      <c r="B27" s="67"/>
      <c r="C27" s="57"/>
      <c r="D27" s="57"/>
      <c r="E27" s="97"/>
      <c r="F27" s="97"/>
      <c r="G27" s="21"/>
      <c r="H27" s="21"/>
      <c r="I27" s="21"/>
      <c r="J27" s="97"/>
      <c r="K27" s="97"/>
      <c r="L27" s="97"/>
    </row>
    <row r="28" spans="1:12" s="5" customFormat="1" x14ac:dyDescent="0.25">
      <c r="A28" s="58"/>
      <c r="B28" s="67"/>
      <c r="C28" s="57"/>
      <c r="D28" s="57"/>
      <c r="E28" s="97"/>
      <c r="F28" s="97"/>
      <c r="G28" s="21"/>
      <c r="H28" s="21"/>
      <c r="I28" s="21"/>
      <c r="J28" s="97"/>
      <c r="K28" s="97"/>
      <c r="L28" s="97"/>
    </row>
    <row r="29" spans="1:12" s="5" customFormat="1" x14ac:dyDescent="0.25">
      <c r="A29" s="58"/>
      <c r="B29" s="67"/>
      <c r="C29" s="57"/>
      <c r="D29" s="57"/>
      <c r="E29" s="97"/>
      <c r="F29" s="97"/>
      <c r="G29" s="21"/>
      <c r="H29" s="21"/>
      <c r="I29" s="21"/>
      <c r="J29" s="97"/>
      <c r="K29" s="97"/>
      <c r="L29" s="97"/>
    </row>
    <row r="30" spans="1:12" s="5" customFormat="1" x14ac:dyDescent="0.25">
      <c r="A30" s="58"/>
      <c r="B30" s="126" t="s">
        <v>212</v>
      </c>
      <c r="C30" s="224">
        <f>SUM(C31:C35)</f>
        <v>0</v>
      </c>
      <c r="D30" s="224">
        <f>SUM(D31:D35)</f>
        <v>0</v>
      </c>
      <c r="E30" s="212"/>
      <c r="F30" s="128"/>
      <c r="G30" s="224">
        <f t="shared" ref="G30:L30" si="5">SUM(G31:G35)</f>
        <v>0</v>
      </c>
      <c r="H30" s="224">
        <f t="shared" si="5"/>
        <v>0</v>
      </c>
      <c r="I30" s="224">
        <f t="shared" si="5"/>
        <v>0</v>
      </c>
      <c r="J30" s="226">
        <f t="shared" si="5"/>
        <v>0</v>
      </c>
      <c r="K30" s="226">
        <f t="shared" si="5"/>
        <v>0</v>
      </c>
      <c r="L30" s="227">
        <f t="shared" si="5"/>
        <v>0</v>
      </c>
    </row>
    <row r="31" spans="1:12" s="5" customFormat="1" x14ac:dyDescent="0.25">
      <c r="A31" s="58"/>
      <c r="B31" s="67"/>
      <c r="C31" s="57"/>
      <c r="D31" s="57"/>
      <c r="E31" s="97"/>
      <c r="F31" s="97"/>
      <c r="G31" s="21"/>
      <c r="H31" s="21"/>
      <c r="I31" s="21"/>
      <c r="J31" s="97"/>
      <c r="K31" s="97"/>
      <c r="L31" s="97"/>
    </row>
    <row r="32" spans="1:12" s="5" customFormat="1" x14ac:dyDescent="0.25">
      <c r="A32" s="58"/>
      <c r="B32" s="67"/>
      <c r="C32" s="57"/>
      <c r="D32" s="57"/>
      <c r="E32" s="97"/>
      <c r="F32" s="97"/>
      <c r="G32" s="21"/>
      <c r="H32" s="21"/>
      <c r="I32" s="21"/>
      <c r="J32" s="97"/>
      <c r="K32" s="97"/>
      <c r="L32" s="97"/>
    </row>
    <row r="33" spans="1:12" s="5" customFormat="1" x14ac:dyDescent="0.25">
      <c r="A33" s="58"/>
      <c r="B33" s="67"/>
      <c r="C33" s="57"/>
      <c r="D33" s="57"/>
      <c r="E33" s="97"/>
      <c r="F33" s="97"/>
      <c r="G33" s="21"/>
      <c r="H33" s="21"/>
      <c r="I33" s="21"/>
      <c r="J33" s="97"/>
      <c r="K33" s="97"/>
      <c r="L33" s="97"/>
    </row>
    <row r="34" spans="1:12" s="5" customFormat="1" x14ac:dyDescent="0.25">
      <c r="A34" s="58"/>
      <c r="B34" s="67"/>
      <c r="C34" s="57"/>
      <c r="D34" s="57"/>
      <c r="E34" s="97"/>
      <c r="F34" s="97"/>
      <c r="G34" s="21"/>
      <c r="H34" s="21"/>
      <c r="I34" s="21"/>
      <c r="J34" s="97"/>
      <c r="K34" s="97"/>
      <c r="L34" s="97"/>
    </row>
    <row r="35" spans="1:12" s="5" customFormat="1" x14ac:dyDescent="0.25">
      <c r="A35" s="58"/>
      <c r="B35" s="67"/>
      <c r="C35" s="57"/>
      <c r="D35" s="57"/>
      <c r="E35" s="97"/>
      <c r="F35" s="97"/>
      <c r="G35" s="21"/>
      <c r="H35" s="21"/>
      <c r="I35" s="21"/>
      <c r="J35" s="97"/>
      <c r="K35" s="97"/>
      <c r="L35" s="97"/>
    </row>
    <row r="36" spans="1:12" s="5" customFormat="1" x14ac:dyDescent="0.25">
      <c r="A36" s="58"/>
      <c r="B36" s="126" t="s">
        <v>213</v>
      </c>
      <c r="C36" s="224">
        <v>0</v>
      </c>
      <c r="D36" s="224">
        <v>0</v>
      </c>
      <c r="E36" s="212"/>
      <c r="F36" s="128"/>
      <c r="G36" s="224">
        <f t="shared" ref="G36:L36" si="6">SUM(G37:G41)</f>
        <v>0</v>
      </c>
      <c r="H36" s="224">
        <f t="shared" si="6"/>
        <v>0</v>
      </c>
      <c r="I36" s="224">
        <f t="shared" si="6"/>
        <v>0</v>
      </c>
      <c r="J36" s="226">
        <f t="shared" si="6"/>
        <v>0</v>
      </c>
      <c r="K36" s="226">
        <f t="shared" si="6"/>
        <v>0</v>
      </c>
      <c r="L36" s="227">
        <f t="shared" si="6"/>
        <v>0</v>
      </c>
    </row>
    <row r="37" spans="1:12" s="5" customFormat="1" x14ac:dyDescent="0.25">
      <c r="A37" s="58"/>
      <c r="B37" s="130"/>
      <c r="C37" s="131"/>
      <c r="D37" s="131"/>
      <c r="E37" s="213"/>
      <c r="F37" s="132"/>
      <c r="G37" s="131"/>
      <c r="H37" s="131"/>
      <c r="I37" s="131"/>
      <c r="J37" s="97"/>
      <c r="K37" s="97"/>
      <c r="L37" s="97"/>
    </row>
    <row r="38" spans="1:12" s="5" customFormat="1" x14ac:dyDescent="0.25">
      <c r="A38" s="58"/>
      <c r="B38" s="130"/>
      <c r="C38" s="131"/>
      <c r="D38" s="131"/>
      <c r="E38" s="213"/>
      <c r="F38" s="132"/>
      <c r="G38" s="131"/>
      <c r="H38" s="131"/>
      <c r="I38" s="131"/>
      <c r="J38" s="97"/>
      <c r="K38" s="97"/>
      <c r="L38" s="97"/>
    </row>
    <row r="39" spans="1:12" s="5" customFormat="1" x14ac:dyDescent="0.25">
      <c r="A39" s="58"/>
      <c r="B39" s="288"/>
      <c r="C39" s="131"/>
      <c r="D39" s="131"/>
      <c r="E39" s="213"/>
      <c r="F39" s="132"/>
      <c r="G39" s="131"/>
      <c r="H39" s="131"/>
      <c r="I39" s="131"/>
      <c r="J39" s="97"/>
      <c r="K39" s="97"/>
      <c r="L39" s="97"/>
    </row>
    <row r="40" spans="1:12" s="5" customFormat="1" x14ac:dyDescent="0.25">
      <c r="A40" s="58"/>
      <c r="B40" s="67"/>
      <c r="C40" s="57"/>
      <c r="D40" s="57"/>
      <c r="E40" s="97"/>
      <c r="F40" s="97"/>
      <c r="G40" s="21"/>
      <c r="H40" s="21"/>
      <c r="I40" s="21"/>
      <c r="J40" s="97"/>
      <c r="K40" s="97"/>
      <c r="L40" s="97"/>
    </row>
    <row r="41" spans="1:12" x14ac:dyDescent="0.25">
      <c r="A41" s="58"/>
      <c r="B41" s="67"/>
      <c r="C41" s="57"/>
      <c r="D41" s="57"/>
      <c r="E41" s="97"/>
      <c r="F41" s="97"/>
      <c r="G41" s="21"/>
      <c r="H41" s="21"/>
      <c r="I41" s="21"/>
      <c r="J41" s="97"/>
      <c r="K41" s="97"/>
      <c r="L41" s="97"/>
    </row>
    <row r="42" spans="1:12" s="5" customFormat="1" ht="37.5" customHeight="1" x14ac:dyDescent="0.25">
      <c r="A42" s="59" t="s">
        <v>88</v>
      </c>
      <c r="B42" s="98" t="s">
        <v>63</v>
      </c>
      <c r="C42" s="98">
        <v>0</v>
      </c>
      <c r="D42" s="98">
        <v>0</v>
      </c>
      <c r="E42" s="98"/>
      <c r="F42" s="59"/>
      <c r="G42" s="98">
        <f t="shared" ref="G42:L42" si="7">SUM(G43,G47,G52)</f>
        <v>45</v>
      </c>
      <c r="H42" s="98">
        <f t="shared" si="7"/>
        <v>1</v>
      </c>
      <c r="I42" s="98">
        <v>1710</v>
      </c>
      <c r="J42" s="98">
        <v>0</v>
      </c>
      <c r="K42" s="98">
        <v>0</v>
      </c>
      <c r="L42" s="98">
        <f t="shared" si="7"/>
        <v>0</v>
      </c>
    </row>
    <row r="43" spans="1:12" s="5" customFormat="1" x14ac:dyDescent="0.25">
      <c r="A43" s="58"/>
      <c r="B43" s="126" t="s">
        <v>211</v>
      </c>
      <c r="C43" s="127">
        <f>SUM(C44:C46)</f>
        <v>0</v>
      </c>
      <c r="D43" s="127">
        <f>SUM(D44:D46)</f>
        <v>0</v>
      </c>
      <c r="E43" s="212"/>
      <c r="F43" s="128"/>
      <c r="G43" s="127">
        <f t="shared" ref="G43:L43" si="8">SUM(G44:G46)</f>
        <v>0</v>
      </c>
      <c r="H43" s="127">
        <f t="shared" si="8"/>
        <v>0</v>
      </c>
      <c r="I43" s="127">
        <f t="shared" si="8"/>
        <v>0</v>
      </c>
      <c r="J43" s="128">
        <f t="shared" si="8"/>
        <v>0</v>
      </c>
      <c r="K43" s="128">
        <f t="shared" si="8"/>
        <v>0</v>
      </c>
      <c r="L43" s="129">
        <f t="shared" si="8"/>
        <v>0</v>
      </c>
    </row>
    <row r="44" spans="1:12" s="5" customFormat="1" x14ac:dyDescent="0.25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 x14ac:dyDescent="0.25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s="5" customFormat="1" x14ac:dyDescent="0.25">
      <c r="A46" s="58"/>
      <c r="B46" s="67"/>
      <c r="C46" s="57"/>
      <c r="D46" s="57"/>
      <c r="E46" s="97"/>
      <c r="F46" s="97"/>
      <c r="G46" s="21"/>
      <c r="H46" s="21"/>
      <c r="I46" s="21"/>
      <c r="J46" s="97"/>
      <c r="K46" s="97"/>
      <c r="L46" s="97"/>
    </row>
    <row r="47" spans="1:12" s="5" customFormat="1" x14ac:dyDescent="0.25">
      <c r="A47" s="58"/>
      <c r="B47" s="126" t="s">
        <v>212</v>
      </c>
      <c r="C47" s="127">
        <v>0</v>
      </c>
      <c r="D47" s="127">
        <v>0</v>
      </c>
      <c r="E47" s="212"/>
      <c r="F47" s="128"/>
      <c r="G47" s="127">
        <f t="shared" ref="G47:L47" si="9">SUM(G48:G51)</f>
        <v>45</v>
      </c>
      <c r="H47" s="127">
        <f t="shared" si="9"/>
        <v>1</v>
      </c>
      <c r="I47" s="127">
        <f t="shared" si="9"/>
        <v>1710</v>
      </c>
      <c r="J47" s="128">
        <f t="shared" si="9"/>
        <v>0</v>
      </c>
      <c r="K47" s="128">
        <f t="shared" si="9"/>
        <v>1</v>
      </c>
      <c r="L47" s="129">
        <f t="shared" si="9"/>
        <v>0</v>
      </c>
    </row>
    <row r="48" spans="1:12" s="5" customFormat="1" ht="37.5" x14ac:dyDescent="0.25">
      <c r="A48" s="58"/>
      <c r="B48" s="316" t="s">
        <v>316</v>
      </c>
      <c r="C48" s="318">
        <v>1</v>
      </c>
      <c r="D48" s="318">
        <v>1</v>
      </c>
      <c r="E48" s="317" t="s">
        <v>313</v>
      </c>
      <c r="F48" s="317" t="s">
        <v>317</v>
      </c>
      <c r="G48" s="322">
        <v>30</v>
      </c>
      <c r="H48" s="322">
        <v>0</v>
      </c>
      <c r="I48" s="322">
        <v>710</v>
      </c>
      <c r="J48" s="287"/>
      <c r="K48" s="287">
        <v>1</v>
      </c>
      <c r="L48" s="97">
        <v>0</v>
      </c>
    </row>
    <row r="49" spans="1:12" s="5" customFormat="1" ht="56.25" x14ac:dyDescent="0.25">
      <c r="A49" s="58"/>
      <c r="B49" s="321" t="s">
        <v>318</v>
      </c>
      <c r="C49" s="320">
        <v>1</v>
      </c>
      <c r="D49" s="320">
        <v>1</v>
      </c>
      <c r="E49" s="319" t="s">
        <v>313</v>
      </c>
      <c r="F49" s="319" t="s">
        <v>319</v>
      </c>
      <c r="G49" s="323">
        <v>15</v>
      </c>
      <c r="H49" s="323">
        <v>1</v>
      </c>
      <c r="I49" s="323">
        <v>1000</v>
      </c>
      <c r="J49" s="97"/>
      <c r="K49" s="97"/>
      <c r="L49" s="97"/>
    </row>
    <row r="50" spans="1:12" s="5" customFormat="1" x14ac:dyDescent="0.25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 x14ac:dyDescent="0.25">
      <c r="A52" s="58"/>
      <c r="B52" s="126" t="s">
        <v>213</v>
      </c>
      <c r="C52" s="127">
        <f>SUM(C53:C55)</f>
        <v>0</v>
      </c>
      <c r="D52" s="127">
        <f>SUM(D53:D55)</f>
        <v>0</v>
      </c>
      <c r="E52" s="212"/>
      <c r="F52" s="128"/>
      <c r="G52" s="127">
        <f t="shared" ref="G52:L52" si="10">SUM(G53:G55)</f>
        <v>0</v>
      </c>
      <c r="H52" s="127">
        <f t="shared" si="10"/>
        <v>0</v>
      </c>
      <c r="I52" s="127">
        <f t="shared" si="10"/>
        <v>0</v>
      </c>
      <c r="J52" s="128">
        <f t="shared" si="10"/>
        <v>0</v>
      </c>
      <c r="K52" s="128">
        <f t="shared" si="10"/>
        <v>0</v>
      </c>
      <c r="L52" s="129">
        <f t="shared" si="10"/>
        <v>0</v>
      </c>
    </row>
    <row r="53" spans="1:12" s="5" customFormat="1" x14ac:dyDescent="0.25">
      <c r="A53" s="58"/>
      <c r="B53" s="67"/>
      <c r="C53" s="57"/>
      <c r="D53" s="57"/>
      <c r="E53" s="97"/>
      <c r="F53" s="97"/>
      <c r="G53" s="21"/>
      <c r="H53" s="21"/>
      <c r="I53" s="21"/>
      <c r="J53" s="97"/>
      <c r="K53" s="97"/>
      <c r="L53" s="97"/>
    </row>
    <row r="54" spans="1:12" s="5" customFormat="1" x14ac:dyDescent="0.25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x14ac:dyDescent="0.25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s="5" customFormat="1" ht="75" customHeight="1" x14ac:dyDescent="0.25">
      <c r="A56" s="98" t="s">
        <v>89</v>
      </c>
      <c r="B56" s="98" t="s">
        <v>64</v>
      </c>
      <c r="C56" s="98">
        <f>SUM(C57,C61,C65)</f>
        <v>0</v>
      </c>
      <c r="D56" s="98">
        <f>SUM(D57,D61,D65)</f>
        <v>0</v>
      </c>
      <c r="E56" s="98"/>
      <c r="F56" s="98"/>
      <c r="G56" s="98">
        <f t="shared" ref="G56:L56" si="11">SUM(G57,G61,G65)</f>
        <v>0</v>
      </c>
      <c r="H56" s="98">
        <f t="shared" si="11"/>
        <v>0</v>
      </c>
      <c r="I56" s="98">
        <f t="shared" si="11"/>
        <v>0</v>
      </c>
      <c r="J56" s="98">
        <f t="shared" si="11"/>
        <v>0</v>
      </c>
      <c r="K56" s="98">
        <f t="shared" si="11"/>
        <v>0</v>
      </c>
      <c r="L56" s="98">
        <f t="shared" si="11"/>
        <v>0</v>
      </c>
    </row>
    <row r="57" spans="1:12" s="5" customFormat="1" x14ac:dyDescent="0.25">
      <c r="A57" s="58"/>
      <c r="B57" s="126" t="s">
        <v>211</v>
      </c>
      <c r="C57" s="127">
        <f>SUM(C58:C60)</f>
        <v>0</v>
      </c>
      <c r="D57" s="127">
        <f>SUM(D58:D60)</f>
        <v>0</v>
      </c>
      <c r="E57" s="212"/>
      <c r="F57" s="128"/>
      <c r="G57" s="127">
        <f t="shared" ref="G57:L57" si="12">SUM(G58:G60)</f>
        <v>0</v>
      </c>
      <c r="H57" s="127">
        <f t="shared" si="12"/>
        <v>0</v>
      </c>
      <c r="I57" s="127">
        <f t="shared" si="12"/>
        <v>0</v>
      </c>
      <c r="J57" s="128">
        <f t="shared" si="12"/>
        <v>0</v>
      </c>
      <c r="K57" s="128">
        <f t="shared" si="12"/>
        <v>0</v>
      </c>
      <c r="L57" s="129">
        <f t="shared" si="12"/>
        <v>0</v>
      </c>
    </row>
    <row r="58" spans="1:12" s="5" customFormat="1" x14ac:dyDescent="0.25">
      <c r="A58" s="58"/>
      <c r="B58" s="67"/>
      <c r="C58" s="57"/>
      <c r="D58" s="57"/>
      <c r="E58" s="97"/>
      <c r="F58" s="97"/>
      <c r="G58" s="21"/>
      <c r="H58" s="21"/>
      <c r="I58" s="21"/>
      <c r="J58" s="97"/>
      <c r="K58" s="97"/>
      <c r="L58" s="97"/>
    </row>
    <row r="59" spans="1:12" s="5" customFormat="1" x14ac:dyDescent="0.25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 s="5" customFormat="1" x14ac:dyDescent="0.25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 x14ac:dyDescent="0.25">
      <c r="A61" s="58"/>
      <c r="B61" s="126" t="s">
        <v>212</v>
      </c>
      <c r="C61" s="127">
        <f>SUM(C62:C64)</f>
        <v>0</v>
      </c>
      <c r="D61" s="127">
        <f>SUM(D62:D64)</f>
        <v>0</v>
      </c>
      <c r="E61" s="212"/>
      <c r="F61" s="128"/>
      <c r="G61" s="127">
        <f t="shared" ref="G61:L61" si="13">SUM(G62:G64)</f>
        <v>0</v>
      </c>
      <c r="H61" s="127">
        <f t="shared" si="13"/>
        <v>0</v>
      </c>
      <c r="I61" s="127">
        <f t="shared" si="13"/>
        <v>0</v>
      </c>
      <c r="J61" s="128">
        <f t="shared" si="13"/>
        <v>0</v>
      </c>
      <c r="K61" s="128">
        <f t="shared" si="13"/>
        <v>0</v>
      </c>
      <c r="L61" s="129">
        <f t="shared" si="13"/>
        <v>0</v>
      </c>
    </row>
    <row r="62" spans="1:12" s="5" customFormat="1" x14ac:dyDescent="0.25">
      <c r="A62" s="58"/>
      <c r="B62" s="67"/>
      <c r="C62" s="57"/>
      <c r="D62" s="57"/>
      <c r="E62" s="97"/>
      <c r="F62" s="97"/>
      <c r="G62" s="21"/>
      <c r="H62" s="21"/>
      <c r="I62" s="21"/>
      <c r="J62" s="97"/>
      <c r="K62" s="97"/>
      <c r="L62" s="97"/>
    </row>
    <row r="63" spans="1:12" s="5" customFormat="1" x14ac:dyDescent="0.25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 x14ac:dyDescent="0.25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8"/>
      <c r="B65" s="126" t="s">
        <v>213</v>
      </c>
      <c r="C65" s="127">
        <f>SUM(C66:C69)</f>
        <v>0</v>
      </c>
      <c r="D65" s="127">
        <f>SUM(D66:D69)</f>
        <v>0</v>
      </c>
      <c r="E65" s="212"/>
      <c r="F65" s="128"/>
      <c r="G65" s="127">
        <f t="shared" ref="G65:L65" si="14">SUM(G66:G69)</f>
        <v>0</v>
      </c>
      <c r="H65" s="127">
        <f t="shared" si="14"/>
        <v>0</v>
      </c>
      <c r="I65" s="127">
        <f t="shared" si="14"/>
        <v>0</v>
      </c>
      <c r="J65" s="128">
        <f t="shared" si="14"/>
        <v>0</v>
      </c>
      <c r="K65" s="128">
        <f t="shared" si="14"/>
        <v>0</v>
      </c>
      <c r="L65" s="129">
        <f t="shared" si="14"/>
        <v>0</v>
      </c>
    </row>
    <row r="66" spans="1:12" s="5" customFormat="1" x14ac:dyDescent="0.25">
      <c r="A66" s="58"/>
      <c r="B66" s="67"/>
      <c r="C66" s="57"/>
      <c r="D66" s="57"/>
      <c r="E66" s="97"/>
      <c r="F66" s="97"/>
      <c r="G66" s="21"/>
      <c r="H66" s="21"/>
      <c r="I66" s="21"/>
      <c r="J66" s="97"/>
      <c r="K66" s="97"/>
      <c r="L66" s="97"/>
    </row>
    <row r="67" spans="1:12" s="5" customFormat="1" x14ac:dyDescent="0.25">
      <c r="A67" s="58"/>
      <c r="B67" s="67"/>
      <c r="C67" s="57"/>
      <c r="D67" s="57"/>
      <c r="E67" s="97"/>
      <c r="F67" s="97"/>
      <c r="G67" s="21"/>
      <c r="H67" s="21"/>
      <c r="I67" s="21"/>
      <c r="J67" s="97"/>
      <c r="K67" s="97"/>
      <c r="L67" s="97"/>
    </row>
    <row r="68" spans="1:12" s="5" customFormat="1" x14ac:dyDescent="0.25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x14ac:dyDescent="0.25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 s="5" customFormat="1" ht="93.75" customHeight="1" x14ac:dyDescent="0.25">
      <c r="A70" s="98" t="s">
        <v>90</v>
      </c>
      <c r="B70" s="98" t="s">
        <v>65</v>
      </c>
      <c r="C70" s="98">
        <v>0</v>
      </c>
      <c r="D70" s="98">
        <v>0</v>
      </c>
      <c r="E70" s="98"/>
      <c r="F70" s="98"/>
      <c r="G70" s="98">
        <f t="shared" ref="G70:L70" si="15">SUM(G71,G75,G81)</f>
        <v>10</v>
      </c>
      <c r="H70" s="98">
        <f t="shared" si="15"/>
        <v>0</v>
      </c>
      <c r="I70" s="98">
        <f t="shared" si="15"/>
        <v>867</v>
      </c>
      <c r="J70" s="98">
        <f t="shared" si="15"/>
        <v>0</v>
      </c>
      <c r="K70" s="98">
        <f t="shared" si="15"/>
        <v>0</v>
      </c>
      <c r="L70" s="98">
        <f t="shared" si="15"/>
        <v>0</v>
      </c>
    </row>
    <row r="71" spans="1:12" s="5" customFormat="1" x14ac:dyDescent="0.25">
      <c r="A71" s="58"/>
      <c r="B71" s="126" t="s">
        <v>211</v>
      </c>
      <c r="C71" s="127">
        <v>0</v>
      </c>
      <c r="D71" s="127">
        <v>0</v>
      </c>
      <c r="E71" s="212"/>
      <c r="F71" s="128"/>
      <c r="G71" s="127">
        <f t="shared" ref="G71:L71" si="16">SUM(G72:G74)</f>
        <v>0</v>
      </c>
      <c r="H71" s="127">
        <f t="shared" si="16"/>
        <v>0</v>
      </c>
      <c r="I71" s="127">
        <f t="shared" si="16"/>
        <v>0</v>
      </c>
      <c r="J71" s="128">
        <f t="shared" si="16"/>
        <v>0</v>
      </c>
      <c r="K71" s="128">
        <f t="shared" si="16"/>
        <v>0</v>
      </c>
      <c r="L71" s="129">
        <f t="shared" si="16"/>
        <v>0</v>
      </c>
    </row>
    <row r="72" spans="1:12" s="5" customFormat="1" x14ac:dyDescent="0.25">
      <c r="A72" s="58"/>
      <c r="B72" s="67"/>
      <c r="C72" s="57"/>
      <c r="D72" s="57"/>
      <c r="E72" s="97"/>
      <c r="F72" s="97"/>
      <c r="G72" s="21"/>
      <c r="H72" s="21"/>
      <c r="I72" s="21"/>
      <c r="J72" s="97"/>
      <c r="K72" s="97"/>
      <c r="L72" s="97"/>
    </row>
    <row r="73" spans="1:12" s="5" customFormat="1" x14ac:dyDescent="0.25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 s="5" customFormat="1" x14ac:dyDescent="0.25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 x14ac:dyDescent="0.25">
      <c r="A75" s="58"/>
      <c r="B75" s="126" t="s">
        <v>212</v>
      </c>
      <c r="C75" s="127">
        <f>SUM(C76:C80)</f>
        <v>1</v>
      </c>
      <c r="D75" s="127">
        <f>SUM(D76:D80)</f>
        <v>1</v>
      </c>
      <c r="E75" s="212"/>
      <c r="F75" s="128"/>
      <c r="G75" s="127">
        <f t="shared" ref="G75:L75" si="17">SUM(G76:G80)</f>
        <v>5</v>
      </c>
      <c r="H75" s="127">
        <f t="shared" si="17"/>
        <v>0</v>
      </c>
      <c r="I75" s="127">
        <f t="shared" si="17"/>
        <v>517</v>
      </c>
      <c r="J75" s="128">
        <f t="shared" si="17"/>
        <v>0</v>
      </c>
      <c r="K75" s="128">
        <f t="shared" si="17"/>
        <v>0</v>
      </c>
      <c r="L75" s="129">
        <f t="shared" si="17"/>
        <v>0</v>
      </c>
    </row>
    <row r="76" spans="1:12" s="5" customFormat="1" ht="37.5" x14ac:dyDescent="0.25">
      <c r="A76" s="58"/>
      <c r="B76" s="326" t="s">
        <v>320</v>
      </c>
      <c r="C76" s="325">
        <v>1</v>
      </c>
      <c r="D76" s="325">
        <v>1</v>
      </c>
      <c r="E76" s="324" t="s">
        <v>321</v>
      </c>
      <c r="F76" s="324" t="s">
        <v>322</v>
      </c>
      <c r="G76" s="21">
        <v>5</v>
      </c>
      <c r="H76" s="21">
        <v>0</v>
      </c>
      <c r="I76" s="21">
        <v>517</v>
      </c>
      <c r="J76" s="97"/>
      <c r="K76" s="97"/>
      <c r="L76" s="97"/>
    </row>
    <row r="77" spans="1:12" s="5" customFormat="1" x14ac:dyDescent="0.25">
      <c r="A77" s="58"/>
      <c r="B77" s="67"/>
      <c r="C77" s="57"/>
      <c r="D77" s="57"/>
      <c r="E77" s="97"/>
      <c r="F77" s="97"/>
      <c r="G77" s="21"/>
      <c r="H77" s="21"/>
      <c r="I77" s="21"/>
      <c r="J77" s="97"/>
      <c r="K77" s="97"/>
      <c r="L77" s="97"/>
    </row>
    <row r="78" spans="1:12" s="5" customFormat="1" x14ac:dyDescent="0.25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 x14ac:dyDescent="0.25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x14ac:dyDescent="0.25">
      <c r="A80" s="58"/>
      <c r="B80" s="67"/>
      <c r="C80" s="57"/>
      <c r="D80" s="57"/>
      <c r="E80" s="97"/>
      <c r="F80" s="97"/>
      <c r="G80" s="21"/>
      <c r="H80" s="21"/>
      <c r="I80" s="21"/>
      <c r="J80" s="97"/>
      <c r="K80" s="97"/>
      <c r="L80" s="97"/>
    </row>
    <row r="81" spans="1:12" s="5" customFormat="1" x14ac:dyDescent="0.25">
      <c r="A81" s="58"/>
      <c r="B81" s="126" t="s">
        <v>213</v>
      </c>
      <c r="C81" s="127">
        <f>SUM(C82:C85)</f>
        <v>1</v>
      </c>
      <c r="D81" s="127">
        <f>SUM(D82:D85)</f>
        <v>1</v>
      </c>
      <c r="E81" s="212"/>
      <c r="F81" s="128"/>
      <c r="G81" s="127">
        <f t="shared" ref="G81:L81" si="18">SUM(G82:G85)</f>
        <v>5</v>
      </c>
      <c r="H81" s="127">
        <f t="shared" si="18"/>
        <v>0</v>
      </c>
      <c r="I81" s="127">
        <f t="shared" si="18"/>
        <v>350</v>
      </c>
      <c r="J81" s="128">
        <f t="shared" si="18"/>
        <v>0</v>
      </c>
      <c r="K81" s="128">
        <f t="shared" si="18"/>
        <v>0</v>
      </c>
      <c r="L81" s="129">
        <f t="shared" si="18"/>
        <v>0</v>
      </c>
    </row>
    <row r="82" spans="1:12" s="5" customFormat="1" ht="37.5" x14ac:dyDescent="0.25">
      <c r="A82" s="58"/>
      <c r="B82" s="332" t="s">
        <v>325</v>
      </c>
      <c r="C82" s="331">
        <v>1</v>
      </c>
      <c r="D82" s="331">
        <v>1</v>
      </c>
      <c r="E82" s="330" t="s">
        <v>326</v>
      </c>
      <c r="F82" s="330" t="s">
        <v>327</v>
      </c>
      <c r="G82" s="333">
        <v>5</v>
      </c>
      <c r="H82" s="333">
        <v>0</v>
      </c>
      <c r="I82" s="333">
        <v>350</v>
      </c>
      <c r="J82" s="97"/>
      <c r="K82" s="97"/>
      <c r="L82" s="97"/>
    </row>
    <row r="83" spans="1:12" s="5" customFormat="1" x14ac:dyDescent="0.25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s="5" customFormat="1" x14ac:dyDescent="0.25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x14ac:dyDescent="0.25">
      <c r="A85" s="58"/>
      <c r="B85" s="67"/>
      <c r="C85" s="57"/>
      <c r="D85" s="57"/>
      <c r="E85" s="97"/>
      <c r="F85" s="97"/>
      <c r="G85" s="21"/>
      <c r="H85" s="21"/>
      <c r="I85" s="21"/>
      <c r="J85" s="97"/>
      <c r="K85" s="97"/>
      <c r="L85" s="97"/>
    </row>
    <row r="86" spans="1:12" s="5" customFormat="1" ht="75" customHeight="1" x14ac:dyDescent="0.25">
      <c r="A86" s="98" t="s">
        <v>91</v>
      </c>
      <c r="B86" s="98" t="s">
        <v>66</v>
      </c>
      <c r="C86" s="98">
        <v>0</v>
      </c>
      <c r="D86" s="98">
        <v>0</v>
      </c>
      <c r="E86" s="98"/>
      <c r="F86" s="98"/>
      <c r="G86" s="98">
        <f>SUM(G87,G91,G97)</f>
        <v>5</v>
      </c>
      <c r="H86" s="98">
        <f>SUM(H87,H91,H97)</f>
        <v>0</v>
      </c>
      <c r="I86" s="98">
        <f>I87+I91+I97</f>
        <v>334</v>
      </c>
      <c r="J86" s="98">
        <f>SUM(J87,J91,J97)</f>
        <v>2</v>
      </c>
      <c r="K86" s="98">
        <f>SUM(K87,K91,K97)</f>
        <v>1</v>
      </c>
      <c r="L86" s="98">
        <f>SUM(L87,L91,L97)</f>
        <v>0</v>
      </c>
    </row>
    <row r="87" spans="1:12" s="5" customFormat="1" x14ac:dyDescent="0.25">
      <c r="A87" s="58"/>
      <c r="B87" s="126" t="s">
        <v>211</v>
      </c>
      <c r="C87" s="127">
        <v>0</v>
      </c>
      <c r="D87" s="127">
        <v>0</v>
      </c>
      <c r="E87" s="212"/>
      <c r="F87" s="128"/>
      <c r="G87" s="127">
        <f t="shared" ref="G87:L87" si="19">SUM(G88:G90)</f>
        <v>0</v>
      </c>
      <c r="H87" s="127">
        <f t="shared" si="19"/>
        <v>0</v>
      </c>
      <c r="I87" s="127">
        <f t="shared" si="19"/>
        <v>0</v>
      </c>
      <c r="J87" s="128">
        <f t="shared" si="19"/>
        <v>0</v>
      </c>
      <c r="K87" s="128">
        <f t="shared" si="19"/>
        <v>0</v>
      </c>
      <c r="L87" s="129">
        <f t="shared" si="19"/>
        <v>0</v>
      </c>
    </row>
    <row r="88" spans="1:12" s="5" customFormat="1" x14ac:dyDescent="0.25">
      <c r="A88" s="58"/>
      <c r="B88" s="288"/>
      <c r="C88" s="57"/>
      <c r="D88" s="57"/>
      <c r="E88" s="287"/>
      <c r="F88" s="287"/>
      <c r="G88" s="286"/>
      <c r="H88" s="286"/>
      <c r="I88" s="286"/>
      <c r="J88" s="97"/>
      <c r="K88" s="97"/>
      <c r="L88" s="97"/>
    </row>
    <row r="89" spans="1:12" s="5" customFormat="1" x14ac:dyDescent="0.25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 s="5" customFormat="1" x14ac:dyDescent="0.25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x14ac:dyDescent="0.25">
      <c r="A91" s="58"/>
      <c r="B91" s="126" t="s">
        <v>212</v>
      </c>
      <c r="C91" s="127">
        <v>0</v>
      </c>
      <c r="D91" s="127">
        <v>0</v>
      </c>
      <c r="E91" s="212"/>
      <c r="F91" s="128"/>
      <c r="G91" s="127">
        <f t="shared" ref="G91:L91" si="20">SUM(G92:G96)</f>
        <v>5</v>
      </c>
      <c r="H91" s="127">
        <f t="shared" si="20"/>
        <v>0</v>
      </c>
      <c r="I91" s="127">
        <f t="shared" si="20"/>
        <v>334</v>
      </c>
      <c r="J91" s="128">
        <f t="shared" si="20"/>
        <v>2</v>
      </c>
      <c r="K91" s="128">
        <f t="shared" si="20"/>
        <v>1</v>
      </c>
      <c r="L91" s="129">
        <f t="shared" si="20"/>
        <v>0</v>
      </c>
    </row>
    <row r="92" spans="1:12" s="5" customFormat="1" ht="37.5" x14ac:dyDescent="0.25">
      <c r="A92" s="58"/>
      <c r="B92" s="329" t="s">
        <v>323</v>
      </c>
      <c r="C92" s="328">
        <v>1</v>
      </c>
      <c r="D92" s="328">
        <v>1</v>
      </c>
      <c r="E92" s="327" t="s">
        <v>321</v>
      </c>
      <c r="F92" s="327" t="s">
        <v>324</v>
      </c>
      <c r="G92" s="286">
        <v>5</v>
      </c>
      <c r="H92" s="286">
        <v>0</v>
      </c>
      <c r="I92" s="286">
        <v>334</v>
      </c>
      <c r="J92" s="97">
        <v>2</v>
      </c>
      <c r="K92" s="97">
        <v>1</v>
      </c>
      <c r="L92" s="97">
        <v>0</v>
      </c>
    </row>
    <row r="93" spans="1:12" s="5" customFormat="1" x14ac:dyDescent="0.25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 x14ac:dyDescent="0.25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 x14ac:dyDescent="0.25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x14ac:dyDescent="0.25">
      <c r="A96" s="58"/>
      <c r="B96" s="67"/>
      <c r="C96" s="57"/>
      <c r="D96" s="57"/>
      <c r="E96" s="97"/>
      <c r="F96" s="97"/>
      <c r="G96" s="21"/>
      <c r="H96" s="21"/>
      <c r="I96" s="21"/>
      <c r="J96" s="97"/>
      <c r="K96" s="97"/>
      <c r="L96" s="97"/>
    </row>
    <row r="97" spans="1:12" s="5" customFormat="1" x14ac:dyDescent="0.25">
      <c r="A97" s="58"/>
      <c r="B97" s="126" t="s">
        <v>213</v>
      </c>
      <c r="C97" s="127">
        <f>SUM(C98:C101)</f>
        <v>0</v>
      </c>
      <c r="D97" s="127">
        <f>SUM(D98:D101)</f>
        <v>0</v>
      </c>
      <c r="E97" s="212"/>
      <c r="F97" s="128"/>
      <c r="G97" s="127">
        <f t="shared" ref="G97:L97" si="21">SUM(G98:G101)</f>
        <v>0</v>
      </c>
      <c r="H97" s="127">
        <f t="shared" si="21"/>
        <v>0</v>
      </c>
      <c r="I97" s="127">
        <f t="shared" si="21"/>
        <v>0</v>
      </c>
      <c r="J97" s="128">
        <f t="shared" si="21"/>
        <v>0</v>
      </c>
      <c r="K97" s="128">
        <f t="shared" si="21"/>
        <v>0</v>
      </c>
      <c r="L97" s="129">
        <f t="shared" si="21"/>
        <v>0</v>
      </c>
    </row>
    <row r="98" spans="1:12" s="5" customFormat="1" x14ac:dyDescent="0.25">
      <c r="A98" s="58"/>
      <c r="B98" s="67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 x14ac:dyDescent="0.25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 s="5" customFormat="1" x14ac:dyDescent="0.25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x14ac:dyDescent="0.25">
      <c r="A101" s="58"/>
      <c r="B101" s="67"/>
      <c r="C101" s="57"/>
      <c r="D101" s="57"/>
      <c r="E101" s="97"/>
      <c r="F101" s="97"/>
      <c r="G101" s="21"/>
      <c r="H101" s="21"/>
      <c r="I101" s="21"/>
      <c r="J101" s="97"/>
      <c r="K101" s="97"/>
      <c r="L101" s="97"/>
    </row>
    <row r="102" spans="1:12" ht="187.5" customHeight="1" x14ac:dyDescent="0.25">
      <c r="A102" s="98" t="s">
        <v>179</v>
      </c>
      <c r="B102" s="98" t="s">
        <v>180</v>
      </c>
      <c r="C102" s="98">
        <f>SUM(C103,C107,C110)</f>
        <v>0</v>
      </c>
      <c r="D102" s="98">
        <f>SUM(D103,D107,D110)</f>
        <v>0</v>
      </c>
      <c r="E102" s="98"/>
      <c r="F102" s="98"/>
      <c r="G102" s="98">
        <f t="shared" ref="G102:K102" si="22">SUM(G103,G107,G110)</f>
        <v>0</v>
      </c>
      <c r="H102" s="98">
        <f t="shared" si="22"/>
        <v>0</v>
      </c>
      <c r="I102" s="98">
        <f t="shared" si="22"/>
        <v>0</v>
      </c>
      <c r="J102" s="98">
        <f t="shared" si="22"/>
        <v>0</v>
      </c>
      <c r="K102" s="98">
        <f t="shared" si="22"/>
        <v>0</v>
      </c>
      <c r="L102" s="98">
        <f>L103+L107+L110</f>
        <v>0</v>
      </c>
    </row>
    <row r="103" spans="1:12" x14ac:dyDescent="0.25">
      <c r="A103" s="58"/>
      <c r="B103" s="126" t="s">
        <v>211</v>
      </c>
      <c r="C103" s="127">
        <f>SUM(C104:C106)</f>
        <v>0</v>
      </c>
      <c r="D103" s="127">
        <f>SUM(D104:D106)</f>
        <v>0</v>
      </c>
      <c r="E103" s="212"/>
      <c r="F103" s="128"/>
      <c r="G103" s="127">
        <f t="shared" ref="G103:K103" si="23">SUM(G104:G106)</f>
        <v>0</v>
      </c>
      <c r="H103" s="127">
        <f t="shared" si="23"/>
        <v>0</v>
      </c>
      <c r="I103" s="127">
        <f t="shared" si="23"/>
        <v>0</v>
      </c>
      <c r="J103" s="128">
        <f t="shared" si="23"/>
        <v>0</v>
      </c>
      <c r="K103" s="128">
        <f t="shared" si="23"/>
        <v>0</v>
      </c>
      <c r="L103" s="129">
        <f>L104+L105+L106</f>
        <v>0</v>
      </c>
    </row>
    <row r="104" spans="1:12" x14ac:dyDescent="0.25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x14ac:dyDescent="0.25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 x14ac:dyDescent="0.25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x14ac:dyDescent="0.25">
      <c r="A107" s="58"/>
      <c r="B107" s="126" t="s">
        <v>212</v>
      </c>
      <c r="C107" s="127">
        <f>SUM(C108:C109)</f>
        <v>0</v>
      </c>
      <c r="D107" s="127">
        <f>SUM(D108:D109)</f>
        <v>0</v>
      </c>
      <c r="E107" s="212"/>
      <c r="F107" s="128"/>
      <c r="G107" s="127">
        <f t="shared" ref="G107:L107" si="24">SUM(G108:G109)</f>
        <v>0</v>
      </c>
      <c r="H107" s="127">
        <f t="shared" si="24"/>
        <v>0</v>
      </c>
      <c r="I107" s="127">
        <f t="shared" si="24"/>
        <v>0</v>
      </c>
      <c r="J107" s="128">
        <f t="shared" si="24"/>
        <v>0</v>
      </c>
      <c r="K107" s="128">
        <f t="shared" si="24"/>
        <v>0</v>
      </c>
      <c r="L107" s="129">
        <f t="shared" si="24"/>
        <v>0</v>
      </c>
    </row>
    <row r="108" spans="1:12" x14ac:dyDescent="0.25">
      <c r="A108" s="58"/>
      <c r="B108" s="67"/>
      <c r="C108" s="57"/>
      <c r="D108" s="57"/>
      <c r="E108" s="97"/>
      <c r="F108" s="97"/>
      <c r="G108" s="21"/>
      <c r="H108" s="21"/>
      <c r="I108" s="21"/>
      <c r="J108" s="97"/>
      <c r="K108" s="97"/>
      <c r="L108" s="97"/>
    </row>
    <row r="109" spans="1:12" x14ac:dyDescent="0.25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 x14ac:dyDescent="0.25">
      <c r="A110" s="58"/>
      <c r="B110" s="126" t="s">
        <v>213</v>
      </c>
      <c r="C110" s="127">
        <f>SUM(C111:C113)</f>
        <v>0</v>
      </c>
      <c r="D110" s="127">
        <f>SUM(D111:D113)</f>
        <v>0</v>
      </c>
      <c r="E110" s="212"/>
      <c r="F110" s="128"/>
      <c r="G110" s="127">
        <f t="shared" ref="G110:L110" si="25">SUM(G111:G113)</f>
        <v>0</v>
      </c>
      <c r="H110" s="127">
        <f t="shared" si="25"/>
        <v>0</v>
      </c>
      <c r="I110" s="127">
        <f t="shared" si="25"/>
        <v>0</v>
      </c>
      <c r="J110" s="128">
        <f t="shared" si="25"/>
        <v>0</v>
      </c>
      <c r="K110" s="128">
        <f t="shared" si="25"/>
        <v>0</v>
      </c>
      <c r="L110" s="129">
        <f t="shared" si="25"/>
        <v>0</v>
      </c>
    </row>
    <row r="111" spans="1:12" x14ac:dyDescent="0.25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x14ac:dyDescent="0.25">
      <c r="A112" s="58"/>
      <c r="B112" s="67"/>
      <c r="C112" s="57"/>
      <c r="D112" s="57"/>
      <c r="E112" s="97"/>
      <c r="F112" s="97"/>
      <c r="G112" s="21"/>
      <c r="H112" s="21"/>
      <c r="I112" s="21"/>
      <c r="J112" s="97"/>
      <c r="K112" s="97"/>
      <c r="L112" s="97"/>
    </row>
    <row r="113" spans="1:14" x14ac:dyDescent="0.25">
      <c r="A113" s="58"/>
      <c r="B113" s="67"/>
      <c r="C113" s="57"/>
      <c r="D113" s="57"/>
      <c r="E113" s="97"/>
      <c r="F113" s="97"/>
      <c r="G113" s="21"/>
      <c r="H113" s="21"/>
      <c r="I113" s="21"/>
      <c r="J113" s="97"/>
      <c r="K113" s="97"/>
      <c r="L113" s="97"/>
    </row>
    <row r="114" spans="1:14" ht="19.5" x14ac:dyDescent="0.35">
      <c r="A114" s="392" t="s">
        <v>178</v>
      </c>
      <c r="B114" s="392"/>
      <c r="C114" s="392"/>
      <c r="D114" s="392"/>
      <c r="E114" s="392"/>
      <c r="F114" s="392"/>
      <c r="G114" s="392"/>
      <c r="H114" s="392"/>
      <c r="I114" s="392"/>
      <c r="J114" s="392"/>
      <c r="K114" s="98"/>
      <c r="L114" s="98"/>
    </row>
    <row r="115" spans="1:14" x14ac:dyDescent="0.3">
      <c r="K115" s="215"/>
      <c r="L115" s="124"/>
    </row>
    <row r="116" spans="1:14" x14ac:dyDescent="0.3">
      <c r="I116" s="10"/>
      <c r="J116" s="10"/>
      <c r="K116" s="124"/>
      <c r="L116" s="124"/>
      <c r="M116" s="3"/>
      <c r="N116" s="3"/>
    </row>
    <row r="117" spans="1:14" x14ac:dyDescent="0.3">
      <c r="I117" s="10"/>
      <c r="J117" s="10"/>
      <c r="K117" s="124"/>
      <c r="L117" s="124"/>
      <c r="M117" s="3"/>
      <c r="N117" s="3"/>
    </row>
    <row r="118" spans="1:14" x14ac:dyDescent="0.3">
      <c r="I118" s="10"/>
      <c r="J118" s="10"/>
      <c r="K118" s="124"/>
      <c r="L118" s="124"/>
      <c r="M118" s="3"/>
      <c r="N118" s="3"/>
    </row>
    <row r="119" spans="1:14" x14ac:dyDescent="0.3">
      <c r="I119" s="10"/>
      <c r="J119" s="10"/>
      <c r="K119" s="124"/>
      <c r="L119" s="124"/>
      <c r="M119" s="3"/>
      <c r="N119" s="3"/>
    </row>
    <row r="120" spans="1:14" x14ac:dyDescent="0.3">
      <c r="I120" s="10"/>
      <c r="J120" s="10"/>
      <c r="K120" s="124"/>
      <c r="L120" s="124"/>
      <c r="M120" s="3"/>
      <c r="N120" s="3"/>
    </row>
    <row r="121" spans="1:14" x14ac:dyDescent="0.3">
      <c r="I121" s="10"/>
      <c r="J121" s="10"/>
      <c r="K121" s="124"/>
      <c r="L121" s="124"/>
      <c r="M121" s="3"/>
      <c r="N121" s="3"/>
    </row>
    <row r="122" spans="1:14" x14ac:dyDescent="0.3">
      <c r="I122" s="10"/>
      <c r="J122" s="216"/>
      <c r="K122" s="217"/>
      <c r="L122" s="217"/>
      <c r="M122" s="218"/>
      <c r="N122" s="3"/>
    </row>
    <row r="123" spans="1:14" x14ac:dyDescent="0.3">
      <c r="I123" s="10"/>
      <c r="J123" s="216"/>
      <c r="K123" s="217"/>
      <c r="L123" s="217"/>
      <c r="M123" s="218"/>
      <c r="N123" s="3"/>
    </row>
    <row r="124" spans="1:14" x14ac:dyDescent="0.25">
      <c r="A124"/>
      <c r="B124"/>
      <c r="C124"/>
      <c r="D124"/>
      <c r="E124"/>
      <c r="F124"/>
      <c r="G124"/>
      <c r="H124"/>
      <c r="I124" s="3"/>
      <c r="J124" s="218"/>
      <c r="K124" s="217"/>
      <c r="L124" s="217"/>
      <c r="M124" s="218"/>
      <c r="N124" s="3"/>
    </row>
    <row r="125" spans="1:14" x14ac:dyDescent="0.25">
      <c r="A125"/>
      <c r="B125"/>
      <c r="C125"/>
      <c r="D125"/>
      <c r="E125"/>
      <c r="F125"/>
      <c r="G125"/>
      <c r="H125"/>
      <c r="I125" s="3"/>
      <c r="J125" s="218"/>
      <c r="K125" s="219"/>
      <c r="L125" s="219"/>
      <c r="M125" s="218"/>
      <c r="N125" s="3"/>
    </row>
    <row r="126" spans="1:14" x14ac:dyDescent="0.25">
      <c r="A126"/>
      <c r="B126"/>
      <c r="C126"/>
      <c r="D126"/>
      <c r="E126"/>
      <c r="F126"/>
      <c r="G126"/>
      <c r="H126"/>
      <c r="I126" s="3"/>
      <c r="J126" s="218"/>
      <c r="K126" s="220"/>
      <c r="L126" s="220"/>
      <c r="M126" s="218"/>
      <c r="N126" s="3"/>
    </row>
    <row r="127" spans="1:14" x14ac:dyDescent="0.25">
      <c r="A127"/>
      <c r="B127"/>
      <c r="C127"/>
      <c r="D127"/>
      <c r="E127"/>
      <c r="F127"/>
      <c r="G127"/>
      <c r="H127"/>
      <c r="I127" s="3"/>
      <c r="J127" s="218"/>
      <c r="K127" s="220"/>
      <c r="L127" s="220"/>
      <c r="M127" s="218"/>
      <c r="N127" s="3"/>
    </row>
    <row r="128" spans="1:14" x14ac:dyDescent="0.25">
      <c r="A128"/>
      <c r="B128"/>
      <c r="C128"/>
      <c r="D128"/>
      <c r="E128"/>
      <c r="F128"/>
      <c r="G128"/>
      <c r="H128"/>
      <c r="I128" s="3"/>
      <c r="J128" s="218"/>
      <c r="K128" s="220"/>
      <c r="L128" s="220"/>
      <c r="M128" s="218"/>
      <c r="N128" s="3"/>
    </row>
    <row r="129" spans="1:14" x14ac:dyDescent="0.25">
      <c r="A129"/>
      <c r="B129"/>
      <c r="C129"/>
      <c r="D129"/>
      <c r="E129"/>
      <c r="F129"/>
      <c r="G129"/>
      <c r="H129"/>
      <c r="I129" s="3"/>
      <c r="J129" s="3"/>
      <c r="K129" s="125"/>
      <c r="L129" s="125"/>
      <c r="M129" s="3"/>
      <c r="N129" s="3"/>
    </row>
    <row r="130" spans="1:14" x14ac:dyDescent="0.25">
      <c r="A130"/>
      <c r="B130"/>
      <c r="C130"/>
      <c r="D130"/>
      <c r="E130"/>
      <c r="F130"/>
      <c r="G130"/>
      <c r="H130"/>
      <c r="I130" s="3"/>
      <c r="J130" s="3"/>
      <c r="K130" s="125"/>
      <c r="L130" s="125"/>
      <c r="M130" s="3"/>
      <c r="N130" s="3"/>
    </row>
    <row r="131" spans="1:14" x14ac:dyDescent="0.25">
      <c r="A131"/>
      <c r="B131"/>
      <c r="C131"/>
      <c r="D131"/>
      <c r="E131"/>
      <c r="F131"/>
      <c r="G131"/>
      <c r="H131"/>
      <c r="I131" s="3"/>
      <c r="J131" s="3"/>
      <c r="K131" s="125"/>
      <c r="L131" s="125"/>
      <c r="M131" s="3"/>
      <c r="N131" s="3"/>
    </row>
    <row r="132" spans="1:14" x14ac:dyDescent="0.25">
      <c r="A132"/>
      <c r="B132"/>
      <c r="C132"/>
      <c r="D132"/>
      <c r="E132"/>
      <c r="F132"/>
      <c r="G132"/>
      <c r="H132"/>
      <c r="I132" s="3"/>
      <c r="J132" s="218"/>
      <c r="K132" s="220"/>
      <c r="L132" s="220"/>
      <c r="M132" s="218"/>
      <c r="N132" s="218"/>
    </row>
    <row r="133" spans="1:14" x14ac:dyDescent="0.25">
      <c r="A133"/>
      <c r="B133"/>
      <c r="C133"/>
      <c r="D133"/>
      <c r="E133"/>
      <c r="F133"/>
      <c r="G133"/>
      <c r="H133"/>
      <c r="I133" s="3"/>
      <c r="J133" s="218"/>
      <c r="K133" s="220"/>
      <c r="L133" s="220"/>
      <c r="M133" s="218"/>
      <c r="N133" s="218"/>
    </row>
    <row r="134" spans="1:14" x14ac:dyDescent="0.25">
      <c r="A134"/>
      <c r="B134"/>
      <c r="C134"/>
      <c r="D134"/>
      <c r="E134"/>
      <c r="F134"/>
      <c r="G134"/>
      <c r="H134"/>
      <c r="I134" s="3"/>
      <c r="J134" s="218"/>
      <c r="K134" s="220"/>
      <c r="L134" s="220"/>
      <c r="M134" s="218"/>
      <c r="N134" s="218"/>
    </row>
    <row r="135" spans="1:14" x14ac:dyDescent="0.25">
      <c r="A135"/>
      <c r="B135"/>
      <c r="C135"/>
      <c r="D135"/>
      <c r="E135"/>
      <c r="F135"/>
      <c r="G135"/>
      <c r="H135"/>
      <c r="I135" s="3"/>
      <c r="J135" s="218"/>
      <c r="K135" s="220"/>
      <c r="L135" s="220"/>
      <c r="M135" s="218"/>
      <c r="N135" s="218"/>
    </row>
    <row r="136" spans="1:14" x14ac:dyDescent="0.25">
      <c r="A136"/>
      <c r="B136"/>
      <c r="C136"/>
      <c r="D136"/>
      <c r="E136"/>
      <c r="F136"/>
      <c r="G136"/>
      <c r="H136"/>
      <c r="I136" s="3"/>
      <c r="J136" s="218"/>
      <c r="K136" s="219"/>
      <c r="L136" s="219"/>
      <c r="M136" s="218"/>
      <c r="N136" s="218"/>
    </row>
    <row r="137" spans="1:14" x14ac:dyDescent="0.25">
      <c r="A137"/>
      <c r="B137"/>
      <c r="C137"/>
      <c r="D137"/>
      <c r="E137"/>
      <c r="F137"/>
      <c r="G137"/>
      <c r="H137"/>
      <c r="I137" s="3"/>
      <c r="J137" s="218"/>
      <c r="K137" s="220"/>
      <c r="L137" s="220"/>
      <c r="M137" s="218"/>
      <c r="N137" s="218"/>
    </row>
    <row r="138" spans="1:14" x14ac:dyDescent="0.25">
      <c r="A138"/>
      <c r="B138"/>
      <c r="C138"/>
      <c r="D138"/>
      <c r="E138"/>
      <c r="F138"/>
      <c r="G138"/>
      <c r="H138"/>
      <c r="I138" s="3"/>
      <c r="J138" s="218"/>
      <c r="K138" s="220"/>
      <c r="L138" s="220"/>
      <c r="M138" s="218"/>
      <c r="N138" s="218"/>
    </row>
    <row r="139" spans="1:14" x14ac:dyDescent="0.25">
      <c r="A139"/>
      <c r="B139"/>
      <c r="C139"/>
      <c r="D139"/>
      <c r="E139"/>
      <c r="F139"/>
      <c r="G139"/>
      <c r="H139"/>
      <c r="I139" s="3"/>
      <c r="J139" s="218"/>
      <c r="K139" s="220"/>
      <c r="L139" s="220"/>
      <c r="M139" s="218"/>
      <c r="N139" s="218"/>
    </row>
    <row r="140" spans="1:14" x14ac:dyDescent="0.25">
      <c r="A140"/>
      <c r="B140"/>
      <c r="C140"/>
      <c r="D140"/>
      <c r="E140"/>
      <c r="F140"/>
      <c r="G140"/>
      <c r="H140"/>
      <c r="I140" s="3"/>
      <c r="J140" s="218"/>
      <c r="K140" s="220"/>
      <c r="L140" s="220"/>
      <c r="M140" s="218"/>
      <c r="N140" s="218"/>
    </row>
    <row r="141" spans="1:14" x14ac:dyDescent="0.25">
      <c r="A141"/>
      <c r="B141"/>
      <c r="C141"/>
      <c r="D141"/>
      <c r="E141"/>
      <c r="F141"/>
      <c r="G141"/>
      <c r="H141"/>
      <c r="I141" s="3"/>
      <c r="J141" s="218"/>
      <c r="K141" s="220"/>
      <c r="L141" s="220"/>
      <c r="M141" s="218"/>
      <c r="N141" s="218"/>
    </row>
    <row r="142" spans="1:14" x14ac:dyDescent="0.25">
      <c r="A142"/>
      <c r="B142"/>
      <c r="C142"/>
      <c r="D142"/>
      <c r="E142"/>
      <c r="F142"/>
      <c r="G142"/>
      <c r="H142"/>
      <c r="I142" s="3"/>
      <c r="J142" s="3"/>
      <c r="K142" s="125"/>
      <c r="L142" s="125"/>
      <c r="M142" s="3"/>
      <c r="N142" s="3"/>
    </row>
    <row r="143" spans="1:14" x14ac:dyDescent="0.25">
      <c r="A143"/>
      <c r="B143"/>
      <c r="C143"/>
      <c r="D143"/>
      <c r="E143"/>
      <c r="F143"/>
      <c r="G143"/>
      <c r="H143"/>
      <c r="I143" s="3"/>
      <c r="J143" s="3"/>
      <c r="K143" s="125"/>
      <c r="L143" s="125"/>
      <c r="M143" s="3"/>
      <c r="N143" s="3"/>
    </row>
    <row r="144" spans="1:14" x14ac:dyDescent="0.25">
      <c r="A144"/>
      <c r="B144"/>
      <c r="C144"/>
      <c r="D144"/>
      <c r="E144"/>
      <c r="F144"/>
      <c r="G144"/>
      <c r="H144"/>
      <c r="I144" s="3"/>
      <c r="J144" s="218"/>
      <c r="K144" s="220"/>
      <c r="L144" s="220"/>
      <c r="M144" s="218"/>
      <c r="N144" s="218"/>
    </row>
    <row r="145" spans="1:17" x14ac:dyDescent="0.25">
      <c r="A145"/>
      <c r="B145"/>
      <c r="C145"/>
      <c r="D145"/>
      <c r="E145"/>
      <c r="F145"/>
      <c r="G145"/>
      <c r="H145"/>
      <c r="I145" s="3"/>
      <c r="J145" s="218"/>
      <c r="K145" s="220"/>
      <c r="L145" s="220"/>
      <c r="M145" s="218"/>
      <c r="N145" s="218"/>
    </row>
    <row r="146" spans="1:17" x14ac:dyDescent="0.25">
      <c r="A146"/>
      <c r="B146"/>
      <c r="C146"/>
      <c r="D146"/>
      <c r="E146"/>
      <c r="F146"/>
      <c r="G146"/>
      <c r="H146"/>
      <c r="I146" s="3"/>
      <c r="J146" s="218"/>
      <c r="K146" s="220"/>
      <c r="L146" s="220"/>
      <c r="M146" s="218"/>
      <c r="N146" s="218"/>
    </row>
    <row r="147" spans="1:17" x14ac:dyDescent="0.25">
      <c r="A147"/>
      <c r="B147"/>
      <c r="C147"/>
      <c r="D147"/>
      <c r="E147"/>
      <c r="F147"/>
      <c r="G147"/>
      <c r="H147"/>
      <c r="I147" s="3"/>
      <c r="J147" s="218"/>
      <c r="K147" s="219"/>
      <c r="L147" s="219"/>
      <c r="M147" s="218"/>
      <c r="N147" s="218"/>
    </row>
    <row r="148" spans="1:17" x14ac:dyDescent="0.25">
      <c r="A148"/>
      <c r="B148"/>
      <c r="C148"/>
      <c r="D148"/>
      <c r="E148"/>
      <c r="F148"/>
      <c r="G148"/>
      <c r="H148"/>
      <c r="I148" s="3"/>
      <c r="J148" s="218"/>
      <c r="K148" s="220"/>
      <c r="L148" s="220"/>
      <c r="M148" s="218"/>
      <c r="N148" s="218"/>
    </row>
    <row r="149" spans="1:17" x14ac:dyDescent="0.25">
      <c r="A149"/>
      <c r="B149"/>
      <c r="C149"/>
      <c r="D149"/>
      <c r="E149"/>
      <c r="F149"/>
      <c r="G149"/>
      <c r="H149"/>
      <c r="I149" s="3"/>
      <c r="J149" s="218"/>
      <c r="K149" s="220"/>
      <c r="L149" s="220"/>
      <c r="M149" s="218"/>
      <c r="N149" s="218"/>
    </row>
    <row r="150" spans="1:17" x14ac:dyDescent="0.25">
      <c r="A150"/>
      <c r="B150"/>
      <c r="C150"/>
      <c r="D150"/>
      <c r="E150"/>
      <c r="F150"/>
      <c r="G150"/>
      <c r="H150"/>
      <c r="I150" s="3"/>
      <c r="J150" s="218"/>
      <c r="K150" s="220"/>
      <c r="L150" s="220"/>
      <c r="M150" s="218"/>
      <c r="N150" s="218"/>
    </row>
    <row r="151" spans="1:17" x14ac:dyDescent="0.25">
      <c r="A151"/>
      <c r="B151"/>
      <c r="C151"/>
      <c r="D151"/>
      <c r="E151"/>
      <c r="F151"/>
      <c r="G151"/>
      <c r="H151"/>
      <c r="I151" s="3"/>
      <c r="J151" s="218"/>
      <c r="K151" s="220"/>
      <c r="L151" s="220"/>
      <c r="M151" s="218"/>
      <c r="N151" s="218"/>
    </row>
    <row r="152" spans="1:17" x14ac:dyDescent="0.25">
      <c r="A152"/>
      <c r="B152"/>
      <c r="C152"/>
      <c r="D152"/>
      <c r="E152"/>
      <c r="F152"/>
      <c r="G152"/>
      <c r="H152"/>
      <c r="I152" s="3"/>
      <c r="J152" s="218"/>
      <c r="K152" s="220"/>
      <c r="L152" s="220"/>
      <c r="M152" s="218"/>
      <c r="N152" s="218"/>
    </row>
    <row r="153" spans="1:17" x14ac:dyDescent="0.25">
      <c r="A153"/>
      <c r="B153"/>
      <c r="C153"/>
      <c r="D153"/>
      <c r="E153"/>
      <c r="F153"/>
      <c r="G153"/>
      <c r="H153"/>
      <c r="I153" s="3"/>
      <c r="J153" s="218"/>
      <c r="K153" s="220"/>
      <c r="L153" s="220"/>
      <c r="M153" s="218"/>
      <c r="N153" s="218"/>
    </row>
    <row r="154" spans="1:17" x14ac:dyDescent="0.25">
      <c r="A154"/>
      <c r="B154"/>
      <c r="C154"/>
      <c r="D154"/>
      <c r="E154"/>
      <c r="F154"/>
      <c r="G154"/>
      <c r="H154"/>
      <c r="I154" s="3"/>
      <c r="J154" s="218"/>
      <c r="K154" s="220"/>
      <c r="L154" s="220"/>
      <c r="M154" s="218"/>
      <c r="N154" s="218"/>
    </row>
    <row r="155" spans="1:17" x14ac:dyDescent="0.25">
      <c r="A155"/>
      <c r="B155"/>
      <c r="C155"/>
      <c r="D155"/>
      <c r="E155"/>
      <c r="F155"/>
      <c r="G155"/>
      <c r="H155"/>
      <c r="I155" s="3"/>
      <c r="J155" s="218"/>
      <c r="K155" s="220"/>
      <c r="L155" s="220"/>
      <c r="M155" s="218"/>
      <c r="N155" s="218"/>
    </row>
    <row r="156" spans="1:17" x14ac:dyDescent="0.25">
      <c r="A156"/>
      <c r="B156"/>
      <c r="C156"/>
      <c r="D156"/>
      <c r="E156"/>
      <c r="F156"/>
      <c r="G156"/>
      <c r="H156"/>
      <c r="I156" s="3"/>
      <c r="J156" s="218"/>
      <c r="K156" s="220"/>
      <c r="L156" s="220"/>
      <c r="M156" s="218"/>
      <c r="N156" s="218"/>
    </row>
    <row r="157" spans="1:17" x14ac:dyDescent="0.25">
      <c r="A157"/>
      <c r="B157"/>
      <c r="C157"/>
      <c r="D157"/>
      <c r="E157"/>
      <c r="F157"/>
      <c r="G157"/>
      <c r="H157"/>
      <c r="I157" s="3"/>
      <c r="J157" s="218"/>
      <c r="K157" s="220"/>
      <c r="L157" s="220"/>
      <c r="M157" s="218"/>
      <c r="N157" s="218"/>
    </row>
    <row r="158" spans="1:17" x14ac:dyDescent="0.25">
      <c r="A158"/>
      <c r="B158"/>
      <c r="C158"/>
      <c r="D158"/>
      <c r="E158"/>
      <c r="F158"/>
      <c r="G158"/>
      <c r="H158"/>
      <c r="I158" s="3"/>
      <c r="J158" s="218"/>
      <c r="K158" s="219"/>
      <c r="L158" s="219"/>
      <c r="M158" s="218"/>
      <c r="N158" s="218"/>
    </row>
    <row r="159" spans="1:17" x14ac:dyDescent="0.25">
      <c r="A159"/>
      <c r="B159"/>
      <c r="C159"/>
      <c r="D159"/>
      <c r="E159"/>
      <c r="F159"/>
      <c r="G159"/>
      <c r="H159"/>
      <c r="I159" s="3"/>
      <c r="J159" s="218"/>
      <c r="K159" s="220"/>
      <c r="L159" s="220"/>
      <c r="M159" s="218"/>
      <c r="N159" s="218"/>
    </row>
    <row r="160" spans="1:17" x14ac:dyDescent="0.25">
      <c r="A160"/>
      <c r="B160"/>
      <c r="C160"/>
      <c r="D160"/>
      <c r="E160"/>
      <c r="F160"/>
      <c r="G160" s="221"/>
      <c r="H160" s="221"/>
      <c r="I160" s="218"/>
      <c r="J160" s="218"/>
      <c r="K160" s="220"/>
      <c r="L160" s="220"/>
      <c r="M160" s="218"/>
      <c r="N160" s="218"/>
      <c r="O160" s="221"/>
      <c r="P160" s="221"/>
      <c r="Q160" s="221"/>
    </row>
    <row r="161" spans="1:17" x14ac:dyDescent="0.25">
      <c r="A161"/>
      <c r="B161"/>
      <c r="C161"/>
      <c r="D161"/>
      <c r="E161"/>
      <c r="F161"/>
      <c r="G161" s="221"/>
      <c r="H161" s="221"/>
      <c r="I161" s="218"/>
      <c r="J161" s="218"/>
      <c r="K161" s="220"/>
      <c r="L161" s="220"/>
      <c r="M161" s="218"/>
      <c r="N161" s="218"/>
      <c r="O161" s="221"/>
      <c r="P161" s="221"/>
      <c r="Q161" s="221"/>
    </row>
    <row r="162" spans="1:17" x14ac:dyDescent="0.25">
      <c r="A162"/>
      <c r="B162"/>
      <c r="C162"/>
      <c r="D162"/>
      <c r="E162"/>
      <c r="F162"/>
      <c r="G162" s="221"/>
      <c r="H162" s="221"/>
      <c r="I162" s="218"/>
      <c r="J162" s="218"/>
      <c r="K162" s="220"/>
      <c r="L162" s="220"/>
      <c r="M162" s="218"/>
      <c r="N162" s="218"/>
      <c r="O162" s="221"/>
      <c r="P162" s="221"/>
      <c r="Q162" s="221"/>
    </row>
    <row r="163" spans="1:17" x14ac:dyDescent="0.25">
      <c r="A163"/>
      <c r="B163"/>
      <c r="C163"/>
      <c r="D163"/>
      <c r="E163"/>
      <c r="F163"/>
      <c r="G163" s="221"/>
      <c r="H163" s="221"/>
      <c r="I163" s="218"/>
      <c r="J163" s="218"/>
      <c r="K163" s="220"/>
      <c r="L163" s="220"/>
      <c r="M163" s="218"/>
      <c r="N163" s="218"/>
      <c r="O163" s="221"/>
      <c r="P163" s="221"/>
      <c r="Q163" s="221"/>
    </row>
    <row r="164" spans="1:17" x14ac:dyDescent="0.25">
      <c r="A164"/>
      <c r="B164"/>
      <c r="C164"/>
      <c r="D164"/>
      <c r="E164"/>
      <c r="F164"/>
      <c r="G164" s="221"/>
      <c r="H164" s="221"/>
      <c r="I164" s="218"/>
      <c r="J164" s="218"/>
      <c r="K164" s="220"/>
      <c r="L164" s="220"/>
      <c r="M164" s="218"/>
      <c r="N164" s="218"/>
      <c r="O164" s="221"/>
      <c r="P164" s="221"/>
      <c r="Q164" s="221"/>
    </row>
    <row r="165" spans="1:17" x14ac:dyDescent="0.25">
      <c r="A165"/>
      <c r="B165"/>
      <c r="C165"/>
      <c r="D165"/>
      <c r="E165"/>
      <c r="F165"/>
      <c r="G165" s="221"/>
      <c r="H165" s="221"/>
      <c r="I165" s="218"/>
      <c r="J165" s="218"/>
      <c r="K165" s="220"/>
      <c r="L165" s="220"/>
      <c r="M165" s="218"/>
      <c r="N165" s="218"/>
      <c r="O165" s="221"/>
      <c r="P165" s="221"/>
      <c r="Q165" s="221"/>
    </row>
    <row r="166" spans="1:17" x14ac:dyDescent="0.25">
      <c r="A166"/>
      <c r="B166"/>
      <c r="C166"/>
      <c r="D166"/>
      <c r="E166"/>
      <c r="F166"/>
      <c r="G166" s="221"/>
      <c r="H166" s="221"/>
      <c r="I166" s="218"/>
      <c r="J166" s="218"/>
      <c r="K166" s="220"/>
      <c r="L166" s="220"/>
      <c r="M166" s="218"/>
      <c r="N166" s="218"/>
      <c r="O166" s="221"/>
      <c r="P166" s="221"/>
      <c r="Q166" s="221"/>
    </row>
    <row r="167" spans="1:17" x14ac:dyDescent="0.25">
      <c r="A167"/>
      <c r="B167"/>
      <c r="C167"/>
      <c r="D167"/>
      <c r="E167"/>
      <c r="F167"/>
      <c r="G167" s="221"/>
      <c r="H167" s="221"/>
      <c r="I167" s="218"/>
      <c r="J167" s="218"/>
      <c r="K167" s="220"/>
      <c r="L167" s="220"/>
      <c r="M167" s="218"/>
      <c r="N167" s="218"/>
      <c r="O167" s="221"/>
      <c r="P167" s="221"/>
      <c r="Q167" s="221"/>
    </row>
    <row r="168" spans="1:17" x14ac:dyDescent="0.25">
      <c r="A168"/>
      <c r="B168"/>
      <c r="C168"/>
      <c r="D168"/>
      <c r="E168"/>
      <c r="F168"/>
      <c r="G168" s="221"/>
      <c r="H168" s="221"/>
      <c r="I168" s="218"/>
      <c r="J168" s="218"/>
      <c r="K168" s="220"/>
      <c r="L168" s="220"/>
      <c r="M168" s="218"/>
      <c r="N168" s="218"/>
      <c r="O168" s="221"/>
      <c r="P168" s="221"/>
      <c r="Q168" s="221"/>
    </row>
    <row r="169" spans="1:17" x14ac:dyDescent="0.25">
      <c r="A169"/>
      <c r="B169"/>
      <c r="C169"/>
      <c r="D169"/>
      <c r="E169"/>
      <c r="F169"/>
      <c r="G169" s="221"/>
      <c r="H169" s="221"/>
      <c r="I169" s="218"/>
      <c r="J169" s="218"/>
      <c r="K169" s="219"/>
      <c r="L169" s="219"/>
      <c r="M169" s="218"/>
      <c r="N169" s="218"/>
      <c r="O169" s="221"/>
      <c r="P169" s="221"/>
      <c r="Q169" s="221"/>
    </row>
    <row r="170" spans="1:17" x14ac:dyDescent="0.25">
      <c r="A170"/>
      <c r="B170"/>
      <c r="C170"/>
      <c r="D170"/>
      <c r="E170"/>
      <c r="F170"/>
      <c r="G170" s="221"/>
      <c r="H170" s="221"/>
      <c r="I170" s="218"/>
      <c r="J170" s="218"/>
      <c r="K170" s="220"/>
      <c r="L170" s="220"/>
      <c r="M170" s="218"/>
      <c r="N170" s="218"/>
      <c r="O170" s="221"/>
      <c r="P170" s="221"/>
      <c r="Q170" s="221"/>
    </row>
    <row r="171" spans="1:17" x14ac:dyDescent="0.25">
      <c r="A171"/>
      <c r="B171"/>
      <c r="C171"/>
      <c r="D171"/>
      <c r="E171"/>
      <c r="F171"/>
      <c r="G171" s="221"/>
      <c r="H171" s="221"/>
      <c r="I171" s="218"/>
      <c r="J171" s="218"/>
      <c r="K171" s="220"/>
      <c r="L171" s="220"/>
      <c r="M171" s="218"/>
      <c r="N171" s="218"/>
      <c r="O171" s="221"/>
      <c r="P171" s="221"/>
      <c r="Q171" s="221"/>
    </row>
    <row r="172" spans="1:17" x14ac:dyDescent="0.3">
      <c r="G172" s="222"/>
      <c r="H172" s="222"/>
      <c r="I172" s="216"/>
      <c r="J172" s="216"/>
      <c r="K172" s="216"/>
      <c r="L172" s="216"/>
      <c r="M172" s="218"/>
      <c r="N172" s="218"/>
      <c r="O172" s="221"/>
      <c r="P172" s="221"/>
      <c r="Q172" s="221"/>
    </row>
    <row r="173" spans="1:17" x14ac:dyDescent="0.3">
      <c r="G173" s="222"/>
      <c r="H173" s="222"/>
      <c r="I173" s="216"/>
      <c r="J173" s="216"/>
      <c r="K173" s="216"/>
      <c r="L173" s="216"/>
      <c r="M173" s="218"/>
      <c r="N173" s="218"/>
      <c r="O173" s="221"/>
      <c r="P173" s="221"/>
      <c r="Q173" s="221"/>
    </row>
    <row r="174" spans="1:17" x14ac:dyDescent="0.3">
      <c r="G174" s="222"/>
      <c r="H174" s="222"/>
      <c r="I174" s="223"/>
      <c r="J174" s="223"/>
      <c r="K174" s="223"/>
      <c r="L174" s="223"/>
      <c r="M174" s="221"/>
      <c r="N174" s="221"/>
      <c r="O174" s="221"/>
      <c r="P174" s="221"/>
      <c r="Q174" s="221"/>
    </row>
  </sheetData>
  <sheetProtection sort="0" autoFilter="0" pivotTables="0"/>
  <mergeCells count="11">
    <mergeCell ref="K2:K3"/>
    <mergeCell ref="L2:L3"/>
    <mergeCell ref="A114:J11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90" zoomScaleNormal="100" zoomScaleSheetLayoutView="90" workbookViewId="0">
      <selection activeCell="E4" sqref="E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94" t="s">
        <v>97</v>
      </c>
      <c r="B1" s="394"/>
      <c r="C1" s="394"/>
      <c r="D1" s="394"/>
      <c r="E1" s="394"/>
      <c r="F1" s="394"/>
      <c r="G1" s="394"/>
    </row>
    <row r="2" spans="1:7" ht="54.75" customHeight="1" x14ac:dyDescent="0.25">
      <c r="A2" s="386" t="s">
        <v>98</v>
      </c>
      <c r="B2" s="395" t="s">
        <v>99</v>
      </c>
      <c r="C2" s="396"/>
      <c r="D2" s="386" t="s">
        <v>101</v>
      </c>
      <c r="E2" s="386" t="s">
        <v>102</v>
      </c>
      <c r="F2" s="386" t="s">
        <v>103</v>
      </c>
      <c r="G2" s="390" t="s">
        <v>104</v>
      </c>
    </row>
    <row r="3" spans="1:7" ht="21" customHeight="1" x14ac:dyDescent="0.25">
      <c r="A3" s="388"/>
      <c r="B3" s="183" t="s">
        <v>53</v>
      </c>
      <c r="C3" s="183" t="s">
        <v>83</v>
      </c>
      <c r="D3" s="388"/>
      <c r="E3" s="388"/>
      <c r="F3" s="388"/>
      <c r="G3" s="390"/>
    </row>
    <row r="4" spans="1:7" ht="129" customHeight="1" x14ac:dyDescent="0.25">
      <c r="A4" s="51" t="s">
        <v>266</v>
      </c>
      <c r="B4" s="54">
        <v>0</v>
      </c>
      <c r="C4" s="54">
        <v>8</v>
      </c>
      <c r="D4" s="74" t="s">
        <v>284</v>
      </c>
      <c r="E4" s="74" t="s">
        <v>332</v>
      </c>
      <c r="F4" s="96" t="s">
        <v>330</v>
      </c>
      <c r="G4" s="67" t="s">
        <v>331</v>
      </c>
    </row>
    <row r="5" spans="1:7" ht="143.25" customHeight="1" x14ac:dyDescent="0.25">
      <c r="A5" s="53" t="s">
        <v>100</v>
      </c>
      <c r="B5" s="54"/>
      <c r="C5" s="54"/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Normal="100" zoomScaleSheetLayoutView="90" workbookViewId="0">
      <selection activeCell="I4" sqref="I4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01" t="s">
        <v>105</v>
      </c>
      <c r="B1" s="401"/>
      <c r="C1" s="401"/>
      <c r="D1" s="401"/>
      <c r="E1" s="401"/>
      <c r="F1" s="401"/>
      <c r="G1" s="401"/>
      <c r="H1" s="401"/>
      <c r="I1" s="401"/>
    </row>
    <row r="2" spans="1:9" s="5" customFormat="1" ht="38.25" customHeight="1" x14ac:dyDescent="0.25">
      <c r="A2" s="399" t="s">
        <v>56</v>
      </c>
      <c r="B2" s="399" t="s">
        <v>106</v>
      </c>
      <c r="C2" s="400" t="s">
        <v>107</v>
      </c>
      <c r="D2" s="400"/>
      <c r="E2" s="399" t="s">
        <v>108</v>
      </c>
      <c r="F2" s="399" t="s">
        <v>87</v>
      </c>
      <c r="G2" s="399" t="s">
        <v>110</v>
      </c>
      <c r="H2" s="399"/>
      <c r="I2" s="399" t="s">
        <v>112</v>
      </c>
    </row>
    <row r="3" spans="1:9" s="5" customFormat="1" ht="55.5" customHeight="1" x14ac:dyDescent="0.25">
      <c r="A3" s="399"/>
      <c r="B3" s="399"/>
      <c r="C3" s="19" t="s">
        <v>53</v>
      </c>
      <c r="D3" s="19" t="s">
        <v>83</v>
      </c>
      <c r="E3" s="399"/>
      <c r="F3" s="399"/>
      <c r="G3" s="7" t="s">
        <v>109</v>
      </c>
      <c r="H3" s="7" t="s">
        <v>111</v>
      </c>
      <c r="I3" s="399"/>
    </row>
    <row r="4" spans="1:9" ht="75" x14ac:dyDescent="0.25">
      <c r="A4" s="55">
        <v>1</v>
      </c>
      <c r="B4" s="67" t="s">
        <v>540</v>
      </c>
      <c r="C4" s="57">
        <v>1</v>
      </c>
      <c r="D4" s="57">
        <v>1</v>
      </c>
      <c r="E4" s="330" t="s">
        <v>539</v>
      </c>
      <c r="F4" s="332" t="s">
        <v>538</v>
      </c>
      <c r="G4" s="21">
        <v>60</v>
      </c>
      <c r="H4" s="21">
        <v>5</v>
      </c>
      <c r="I4" s="82" t="s">
        <v>282</v>
      </c>
    </row>
    <row r="5" spans="1:9" ht="75" x14ac:dyDescent="0.25">
      <c r="A5" s="55">
        <v>2</v>
      </c>
      <c r="B5" s="332" t="s">
        <v>540</v>
      </c>
      <c r="C5" s="57">
        <v>1</v>
      </c>
      <c r="D5" s="57">
        <v>1</v>
      </c>
      <c r="E5" s="330" t="s">
        <v>542</v>
      </c>
      <c r="F5" s="332" t="s">
        <v>541</v>
      </c>
      <c r="G5" s="21">
        <v>15</v>
      </c>
      <c r="H5" s="21">
        <v>5</v>
      </c>
      <c r="I5" s="55" t="s">
        <v>283</v>
      </c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/>
      <c r="H6" s="21"/>
      <c r="I6" s="303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397" t="s">
        <v>84</v>
      </c>
      <c r="B59" s="398"/>
      <c r="C59" s="35">
        <f>SUM(C4:C58)</f>
        <v>2</v>
      </c>
      <c r="D59" s="35">
        <f>SUM(D4:D58)</f>
        <v>2</v>
      </c>
      <c r="E59" s="52"/>
      <c r="F59" s="52"/>
      <c r="G59" s="35">
        <f>SUM(G4:G58)</f>
        <v>75</v>
      </c>
      <c r="H59" s="35">
        <f>SUM(H4:H58)</f>
        <v>10</v>
      </c>
      <c r="I59" s="52"/>
    </row>
  </sheetData>
  <sheetProtection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6"/>
  <sheetViews>
    <sheetView view="pageBreakPreview" topLeftCell="B1" zoomScale="60" zoomScaleNormal="80" workbookViewId="0">
      <selection activeCell="M9" sqref="M9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402" t="s">
        <v>238</v>
      </c>
      <c r="B2" s="402"/>
      <c r="C2" s="402"/>
      <c r="D2" s="402"/>
      <c r="E2" s="402"/>
      <c r="F2" s="402"/>
      <c r="G2" s="402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90" t="s">
        <v>113</v>
      </c>
      <c r="B3" s="403" t="s">
        <v>107</v>
      </c>
      <c r="C3" s="403"/>
      <c r="D3" s="390" t="s">
        <v>243</v>
      </c>
      <c r="E3" s="404" t="s">
        <v>236</v>
      </c>
      <c r="F3" s="390" t="s">
        <v>115</v>
      </c>
      <c r="G3" s="390" t="s">
        <v>116</v>
      </c>
      <c r="H3" s="390" t="s">
        <v>113</v>
      </c>
      <c r="I3" s="403" t="s">
        <v>107</v>
      </c>
      <c r="J3" s="403"/>
      <c r="K3" s="390" t="s">
        <v>242</v>
      </c>
      <c r="L3" s="404" t="s">
        <v>236</v>
      </c>
      <c r="M3" s="390" t="s">
        <v>115</v>
      </c>
      <c r="N3" s="390" t="s">
        <v>116</v>
      </c>
    </row>
    <row r="4" spans="1:14" s="5" customFormat="1" ht="102.75" customHeight="1" x14ac:dyDescent="0.25">
      <c r="A4" s="390"/>
      <c r="B4" s="50" t="s">
        <v>53</v>
      </c>
      <c r="C4" s="50" t="s">
        <v>83</v>
      </c>
      <c r="D4" s="390"/>
      <c r="E4" s="404"/>
      <c r="F4" s="390"/>
      <c r="G4" s="390"/>
      <c r="H4" s="390"/>
      <c r="I4" s="50" t="s">
        <v>53</v>
      </c>
      <c r="J4" s="50" t="s">
        <v>83</v>
      </c>
      <c r="K4" s="390"/>
      <c r="L4" s="404"/>
      <c r="M4" s="390"/>
      <c r="N4" s="390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5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5</v>
      </c>
      <c r="D5" s="237"/>
      <c r="E5" s="237"/>
      <c r="F5" s="35">
        <f>SUM(F6:F146)</f>
        <v>1809</v>
      </c>
      <c r="G5" s="237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4</v>
      </c>
      <c r="J5" s="35">
        <f>SUM(J6:J146)</f>
        <v>4</v>
      </c>
      <c r="K5" s="237"/>
      <c r="L5" s="237"/>
      <c r="M5" s="35">
        <f>SUM(M6:M146)</f>
        <v>1330</v>
      </c>
      <c r="N5" s="237"/>
    </row>
    <row r="6" spans="1:14" ht="162" x14ac:dyDescent="0.25">
      <c r="A6" s="283">
        <v>1</v>
      </c>
      <c r="B6" s="496">
        <v>1</v>
      </c>
      <c r="C6" s="496">
        <v>1</v>
      </c>
      <c r="D6" s="497" t="s">
        <v>333</v>
      </c>
      <c r="E6" s="498" t="s">
        <v>55</v>
      </c>
      <c r="F6" s="497">
        <v>719</v>
      </c>
      <c r="G6" s="499" t="s">
        <v>338</v>
      </c>
      <c r="H6" s="500"/>
      <c r="I6" s="496">
        <v>1</v>
      </c>
      <c r="J6" s="496">
        <v>1</v>
      </c>
      <c r="K6" s="497" t="s">
        <v>343</v>
      </c>
      <c r="L6" s="498" t="s">
        <v>54</v>
      </c>
      <c r="M6" s="497">
        <v>206</v>
      </c>
      <c r="N6" s="501" t="s">
        <v>307</v>
      </c>
    </row>
    <row r="7" spans="1:14" ht="101.25" x14ac:dyDescent="0.25">
      <c r="A7" s="284">
        <v>2</v>
      </c>
      <c r="B7" s="502">
        <v>1</v>
      </c>
      <c r="C7" s="502">
        <v>1</v>
      </c>
      <c r="D7" s="503" t="s">
        <v>334</v>
      </c>
      <c r="E7" s="504" t="s">
        <v>63</v>
      </c>
      <c r="F7" s="503">
        <v>235</v>
      </c>
      <c r="G7" s="499" t="s">
        <v>340</v>
      </c>
      <c r="H7" s="505"/>
      <c r="I7" s="502">
        <v>1</v>
      </c>
      <c r="J7" s="502">
        <v>1</v>
      </c>
      <c r="K7" s="503" t="s">
        <v>344</v>
      </c>
      <c r="L7" s="504" t="s">
        <v>65</v>
      </c>
      <c r="M7" s="503">
        <v>324</v>
      </c>
      <c r="N7" s="499" t="s">
        <v>308</v>
      </c>
    </row>
    <row r="8" spans="1:14" ht="182.25" x14ac:dyDescent="0.25">
      <c r="A8" s="285">
        <v>3</v>
      </c>
      <c r="B8" s="502">
        <v>1</v>
      </c>
      <c r="C8" s="502">
        <v>1</v>
      </c>
      <c r="D8" s="503" t="s">
        <v>335</v>
      </c>
      <c r="E8" s="504" t="s">
        <v>54</v>
      </c>
      <c r="F8" s="503">
        <v>205</v>
      </c>
      <c r="G8" s="499" t="s">
        <v>341</v>
      </c>
      <c r="H8" s="505"/>
      <c r="I8" s="502">
        <v>1</v>
      </c>
      <c r="J8" s="502">
        <v>1</v>
      </c>
      <c r="K8" s="503" t="s">
        <v>345</v>
      </c>
      <c r="L8" s="504" t="s">
        <v>55</v>
      </c>
      <c r="M8" s="503">
        <v>150</v>
      </c>
      <c r="N8" s="499" t="s">
        <v>347</v>
      </c>
    </row>
    <row r="9" spans="1:14" ht="101.25" x14ac:dyDescent="0.25">
      <c r="A9" s="63"/>
      <c r="B9" s="502">
        <v>1</v>
      </c>
      <c r="C9" s="502">
        <v>1</v>
      </c>
      <c r="D9" s="506" t="s">
        <v>336</v>
      </c>
      <c r="E9" s="504" t="s">
        <v>65</v>
      </c>
      <c r="F9" s="503">
        <v>320</v>
      </c>
      <c r="G9" s="499" t="s">
        <v>339</v>
      </c>
      <c r="H9" s="505"/>
      <c r="I9" s="502">
        <v>1</v>
      </c>
      <c r="J9" s="502">
        <v>1</v>
      </c>
      <c r="K9" s="506" t="s">
        <v>346</v>
      </c>
      <c r="L9" s="504" t="s">
        <v>65</v>
      </c>
      <c r="M9" s="503">
        <v>650</v>
      </c>
      <c r="N9" s="499" t="s">
        <v>339</v>
      </c>
    </row>
    <row r="10" spans="1:14" ht="101.25" x14ac:dyDescent="0.25">
      <c r="A10" s="63"/>
      <c r="B10" s="502">
        <v>1</v>
      </c>
      <c r="C10" s="502">
        <v>1</v>
      </c>
      <c r="D10" s="506" t="s">
        <v>337</v>
      </c>
      <c r="E10" s="504" t="s">
        <v>54</v>
      </c>
      <c r="F10" s="503">
        <v>330</v>
      </c>
      <c r="G10" s="499" t="s">
        <v>342</v>
      </c>
      <c r="H10" s="505"/>
      <c r="I10" s="502">
        <v>0</v>
      </c>
      <c r="J10" s="502">
        <v>0</v>
      </c>
      <c r="K10" s="507"/>
      <c r="L10" s="499"/>
      <c r="M10" s="502"/>
      <c r="N10" s="499"/>
    </row>
    <row r="11" spans="1:14" ht="18.75" x14ac:dyDescent="0.25">
      <c r="A11" s="63"/>
      <c r="B11" s="21">
        <v>0</v>
      </c>
      <c r="C11" s="21">
        <v>0</v>
      </c>
      <c r="D11" s="67"/>
      <c r="E11" s="97"/>
      <c r="F11" s="21">
        <v>0</v>
      </c>
      <c r="G11" s="55"/>
      <c r="H11" s="63"/>
      <c r="I11" s="21">
        <v>0</v>
      </c>
      <c r="J11" s="21">
        <v>0</v>
      </c>
      <c r="K11" s="67"/>
      <c r="L11" s="287"/>
      <c r="M11" s="21"/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7"/>
      <c r="F12" s="21">
        <v>0</v>
      </c>
      <c r="G12" s="55"/>
      <c r="H12" s="63"/>
      <c r="I12" s="21">
        <v>0</v>
      </c>
      <c r="J12" s="21">
        <v>0</v>
      </c>
      <c r="K12" s="67"/>
      <c r="L12" s="97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7"/>
      <c r="F13" s="21">
        <v>0</v>
      </c>
      <c r="G13" s="55"/>
      <c r="H13" s="63"/>
      <c r="I13" s="21">
        <v>0</v>
      </c>
      <c r="J13" s="21">
        <v>0</v>
      </c>
      <c r="K13" s="67"/>
      <c r="L13" s="97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7"/>
      <c r="F14" s="21">
        <v>0</v>
      </c>
      <c r="G14" s="55"/>
      <c r="H14" s="63"/>
      <c r="I14" s="21">
        <v>0</v>
      </c>
      <c r="J14" s="21">
        <v>0</v>
      </c>
      <c r="K14" s="67"/>
      <c r="L14" s="97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7"/>
      <c r="F15" s="21">
        <v>0</v>
      </c>
      <c r="G15" s="55"/>
      <c r="H15" s="63"/>
      <c r="I15" s="21">
        <v>0</v>
      </c>
      <c r="J15" s="21">
        <v>0</v>
      </c>
      <c r="K15" s="67"/>
      <c r="L15" s="97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0</v>
      </c>
      <c r="J16" s="21">
        <v>0</v>
      </c>
      <c r="K16" s="67"/>
      <c r="L16" s="97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0</v>
      </c>
      <c r="J17" s="21">
        <v>0</v>
      </c>
      <c r="K17" s="67"/>
      <c r="L17" s="97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6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6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Normal="100" zoomScaleSheetLayoutView="90" workbookViewId="0">
      <selection activeCell="I10" sqref="I10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3" t="s">
        <v>239</v>
      </c>
      <c r="B1" s="123"/>
      <c r="C1" s="123"/>
      <c r="D1" s="123"/>
    </row>
    <row r="2" spans="1:4" ht="94.5" customHeight="1" x14ac:dyDescent="0.25">
      <c r="A2" s="99" t="s">
        <v>237</v>
      </c>
      <c r="B2" s="121" t="s">
        <v>207</v>
      </c>
      <c r="C2" s="121" t="s">
        <v>208</v>
      </c>
      <c r="D2" s="121" t="s">
        <v>181</v>
      </c>
    </row>
    <row r="3" spans="1:4" ht="37.5" customHeight="1" x14ac:dyDescent="0.25">
      <c r="A3" s="94" t="s">
        <v>54</v>
      </c>
      <c r="B3" s="143">
        <v>32</v>
      </c>
      <c r="C3" s="100">
        <v>32</v>
      </c>
      <c r="D3" s="251">
        <v>3590</v>
      </c>
    </row>
    <row r="4" spans="1:4" ht="37.5" customHeight="1" x14ac:dyDescent="0.25">
      <c r="A4" s="94" t="s">
        <v>55</v>
      </c>
      <c r="B4" s="143">
        <v>20</v>
      </c>
      <c r="C4" s="100">
        <v>20</v>
      </c>
      <c r="D4" s="251">
        <v>1260</v>
      </c>
    </row>
    <row r="5" spans="1:4" ht="37.5" customHeight="1" x14ac:dyDescent="0.25">
      <c r="A5" s="94" t="s">
        <v>63</v>
      </c>
      <c r="B5" s="143">
        <v>9</v>
      </c>
      <c r="C5" s="100">
        <v>9</v>
      </c>
      <c r="D5" s="100">
        <v>1190</v>
      </c>
    </row>
    <row r="6" spans="1:4" ht="37.5" customHeight="1" x14ac:dyDescent="0.25">
      <c r="A6" s="94" t="s">
        <v>64</v>
      </c>
      <c r="B6" s="143">
        <v>0</v>
      </c>
      <c r="C6" s="100">
        <v>0</v>
      </c>
      <c r="D6" s="100">
        <v>0</v>
      </c>
    </row>
    <row r="7" spans="1:4" ht="37.5" customHeight="1" x14ac:dyDescent="0.25">
      <c r="A7" s="94" t="s">
        <v>65</v>
      </c>
      <c r="B7" s="143">
        <v>19</v>
      </c>
      <c r="C7" s="100">
        <v>19</v>
      </c>
      <c r="D7" s="251">
        <v>1490</v>
      </c>
    </row>
    <row r="8" spans="1:4" ht="37.5" customHeight="1" x14ac:dyDescent="0.25">
      <c r="A8" s="94" t="s">
        <v>66</v>
      </c>
      <c r="B8" s="143">
        <v>13</v>
      </c>
      <c r="C8" s="100">
        <v>13</v>
      </c>
      <c r="D8" s="100">
        <v>1120</v>
      </c>
    </row>
    <row r="9" spans="1:4" ht="37.5" customHeight="1" x14ac:dyDescent="0.25">
      <c r="A9" s="122" t="s">
        <v>84</v>
      </c>
      <c r="B9" s="35">
        <f>SUM(B3:B8)</f>
        <v>93</v>
      </c>
      <c r="C9" s="35">
        <f>SUM(C3:C8)</f>
        <v>93</v>
      </c>
      <c r="D9" s="35">
        <f>SUM(D3:D8)</f>
        <v>8650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Веста</cp:lastModifiedBy>
  <cp:lastPrinted>2023-11-10T08:54:42Z</cp:lastPrinted>
  <dcterms:created xsi:type="dcterms:W3CDTF">2013-11-25T08:04:18Z</dcterms:created>
  <dcterms:modified xsi:type="dcterms:W3CDTF">2023-11-10T09:26:01Z</dcterms:modified>
</cp:coreProperties>
</file>